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20475" windowHeight="9630"/>
  </bookViews>
  <sheets>
    <sheet name="20130123" sheetId="1" r:id="rId1"/>
  </sheets>
  <definedNames>
    <definedName name="_xlnm.Print_Titles" localSheetId="0">'20130123'!$5:$6</definedName>
  </definedNames>
  <calcPr calcId="145621"/>
</workbook>
</file>

<file path=xl/calcChain.xml><?xml version="1.0" encoding="utf-8"?>
<calcChain xmlns="http://schemas.openxmlformats.org/spreadsheetml/2006/main">
  <c r="O86" i="1" l="1"/>
  <c r="F86" i="1"/>
  <c r="E86" i="1"/>
  <c r="D86" i="1"/>
  <c r="O77" i="1"/>
  <c r="F77" i="1"/>
  <c r="E77" i="1"/>
  <c r="D77" i="1"/>
  <c r="O66" i="1"/>
  <c r="D66" i="1"/>
  <c r="E65" i="1"/>
  <c r="F65" i="1" s="1"/>
  <c r="E61" i="1"/>
  <c r="O58" i="1"/>
  <c r="F58" i="1"/>
  <c r="E58" i="1"/>
  <c r="D58" i="1"/>
  <c r="O53" i="1"/>
  <c r="F53" i="1"/>
  <c r="E53" i="1"/>
  <c r="D53" i="1"/>
  <c r="O48" i="1"/>
  <c r="O45" i="1"/>
  <c r="F42" i="1"/>
  <c r="F45" i="1" s="1"/>
  <c r="E42" i="1"/>
  <c r="E45" i="1" s="1"/>
  <c r="D42" i="1"/>
  <c r="D45" i="1" s="1"/>
  <c r="O38" i="1"/>
  <c r="D38" i="1"/>
  <c r="F35" i="1"/>
  <c r="E35" i="1"/>
  <c r="E33" i="1"/>
  <c r="F33" i="1" s="1"/>
  <c r="E32" i="1"/>
  <c r="E38" i="1" s="1"/>
  <c r="O29" i="1"/>
  <c r="F29" i="1"/>
  <c r="E29" i="1"/>
  <c r="D29" i="1"/>
  <c r="O21" i="1"/>
  <c r="F21" i="1"/>
  <c r="E21" i="1"/>
  <c r="D21" i="1"/>
  <c r="O13" i="1"/>
  <c r="O87" i="1" s="1"/>
  <c r="O90" i="1" s="1"/>
  <c r="F13" i="1"/>
  <c r="F22" i="1" s="1"/>
  <c r="G22" i="1" s="1"/>
  <c r="D13" i="1"/>
  <c r="D22" i="1" s="1"/>
  <c r="E11" i="1"/>
  <c r="E10" i="1"/>
  <c r="E13" i="1" s="1"/>
  <c r="E22" i="1" s="1"/>
  <c r="F32" i="1" l="1"/>
  <c r="F38" i="1" s="1"/>
  <c r="E66" i="1"/>
  <c r="E78" i="1" s="1"/>
  <c r="D78" i="1"/>
  <c r="F61" i="1"/>
  <c r="F66" i="1" s="1"/>
  <c r="F78" i="1" s="1"/>
  <c r="G78" i="1" l="1"/>
</calcChain>
</file>

<file path=xl/sharedStrings.xml><?xml version="1.0" encoding="utf-8"?>
<sst xmlns="http://schemas.openxmlformats.org/spreadsheetml/2006/main" count="460" uniqueCount="330">
  <si>
    <t xml:space="preserve">PROCUREMENT PLAN </t>
  </si>
  <si>
    <t xml:space="preserve">1US$ = </t>
  </si>
  <si>
    <t>6.8  RMB</t>
    <phoneticPr fontId="3" type="noConversion"/>
  </si>
  <si>
    <t>CP  N°</t>
  </si>
  <si>
    <t>CONTENT</t>
  </si>
  <si>
    <t>TOTAL COSTS</t>
  </si>
  <si>
    <t>WB loan</t>
  </si>
  <si>
    <t>Procure. Method</t>
  </si>
  <si>
    <t xml:space="preserve">Review by Bank </t>
  </si>
  <si>
    <t>Proposed Schedule</t>
    <phoneticPr fontId="3" type="noConversion"/>
  </si>
  <si>
    <t>Contract Signing Date</t>
    <phoneticPr fontId="3" type="noConversion"/>
  </si>
  <si>
    <t>Contractor's Name</t>
    <phoneticPr fontId="3" type="noConversion"/>
  </si>
  <si>
    <t xml:space="preserve">Contract Price </t>
    <phoneticPr fontId="3" type="noConversion"/>
  </si>
  <si>
    <t>Comments</t>
    <phoneticPr fontId="3" type="noConversion"/>
  </si>
  <si>
    <r>
      <t>*10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RMB</t>
    </r>
  </si>
  <si>
    <r>
      <t>*10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US$</t>
    </r>
  </si>
  <si>
    <t>%</t>
  </si>
  <si>
    <t>Bid Period*</t>
  </si>
  <si>
    <t>Civil works</t>
  </si>
  <si>
    <t>Supply &amp; Installation</t>
  </si>
  <si>
    <t>Water Supply</t>
  </si>
  <si>
    <t>01ws - ZHUJI (ZJ)</t>
  </si>
  <si>
    <t>WSZJ1C</t>
  </si>
  <si>
    <t>CW of WTP and intake pipe</t>
  </si>
  <si>
    <t>WSZJ1C - a 40,000 m3/d Qingshan water treatment plant.</t>
    <phoneticPr fontId="3" type="noConversion"/>
  </si>
  <si>
    <t>NCB</t>
  </si>
  <si>
    <t>PRIOR</t>
  </si>
  <si>
    <t>2010/09-2010/12</t>
    <phoneticPr fontId="3" type="noConversion"/>
  </si>
  <si>
    <t>2011/01-2012/03</t>
    <phoneticPr fontId="3" type="noConversion"/>
  </si>
  <si>
    <t>Zhejiang Hongda Construton Engineering Co.,Ltd.</t>
    <phoneticPr fontId="3" type="noConversion"/>
  </si>
  <si>
    <t>WSZJ2C-1</t>
    <phoneticPr fontId="3" type="noConversion"/>
  </si>
  <si>
    <t>Water distribution pipeline of Caota and main pipe of Datang Town</t>
    <phoneticPr fontId="3" type="noConversion"/>
  </si>
  <si>
    <t xml:space="preserve">20km  x DN300 ~ DN800 </t>
    <phoneticPr fontId="3" type="noConversion"/>
  </si>
  <si>
    <t>2011/10-2012/03</t>
    <phoneticPr fontId="3" type="noConversion"/>
  </si>
  <si>
    <t>2012/04-2013/05</t>
    <phoneticPr fontId="3" type="noConversion"/>
  </si>
  <si>
    <t>Huadi Construton Co.,Ltd.</t>
    <phoneticPr fontId="3" type="noConversion"/>
  </si>
  <si>
    <t>WSZJ2C-2</t>
    <phoneticPr fontId="3" type="noConversion"/>
  </si>
  <si>
    <t xml:space="preserve">Water distribution pipeline of Wangjiajing/Paitou/Anhua and inside pipe of Datang </t>
    <phoneticPr fontId="3" type="noConversion"/>
  </si>
  <si>
    <t>23.8km x DN300</t>
    <phoneticPr fontId="3" type="noConversion"/>
  </si>
  <si>
    <t>POST</t>
    <phoneticPr fontId="3" type="noConversion"/>
  </si>
  <si>
    <t>2011/10-2011/12</t>
    <phoneticPr fontId="3" type="noConversion"/>
  </si>
  <si>
    <t>2012/02-2013/04</t>
    <phoneticPr fontId="3" type="noConversion"/>
  </si>
  <si>
    <t>Shaoxing Shuilian Constrution Engineering Co., Ltd.</t>
    <phoneticPr fontId="3" type="noConversion"/>
  </si>
  <si>
    <t>WSZJ1S</t>
  </si>
  <si>
    <t xml:space="preserve">SIC of WTP </t>
    <phoneticPr fontId="3" type="noConversion"/>
  </si>
  <si>
    <t>WSZJ1S - SIC of goods for 40,000 m3/d Qingshan water treatment plant.</t>
    <phoneticPr fontId="3" type="noConversion"/>
  </si>
  <si>
    <t>2011/04-2011/05</t>
    <phoneticPr fontId="3" type="noConversion"/>
  </si>
  <si>
    <t>2011/06-2012/03</t>
    <phoneticPr fontId="3" type="noConversion"/>
  </si>
  <si>
    <t>Zhejiang Zhu'an Construton (Group) Co.,Ltd.</t>
    <phoneticPr fontId="3" type="noConversion"/>
  </si>
  <si>
    <t>Subotal</t>
    <phoneticPr fontId="3" type="noConversion"/>
  </si>
  <si>
    <t>Total Contract Packages</t>
  </si>
  <si>
    <t>02ws - JINHUA - WUCHENG (WC)</t>
  </si>
  <si>
    <t>WSWC1C</t>
  </si>
  <si>
    <t>WSWC1C - Civil works for Construction of  (i) a 0.17 km x DN800 steel gravity main from Xinfan reservoir, and (ii) a 50,000 m3/d Tangxi water treatment plant.</t>
  </si>
  <si>
    <t>2010/08-2010/09</t>
    <phoneticPr fontId="3" type="noConversion"/>
  </si>
  <si>
    <t>2010/11-2011/12</t>
    <phoneticPr fontId="3" type="noConversion"/>
  </si>
  <si>
    <t>Zhejiang Shengyuan (Group) Co.,Ltd.</t>
    <phoneticPr fontId="3" type="noConversion"/>
  </si>
  <si>
    <t>WSWC2C</t>
  </si>
  <si>
    <t>CW main distribution pipe</t>
  </si>
  <si>
    <t>WSWC2C - Civil works for a 12.73 km x DN800 ~ DN900 clear water main</t>
  </si>
  <si>
    <t>2010/10-2011/01</t>
    <phoneticPr fontId="3" type="noConversion"/>
  </si>
  <si>
    <t>2011/03-2012/01</t>
    <phoneticPr fontId="3" type="noConversion"/>
  </si>
  <si>
    <t>Zhejiang Honglin Construton Co.,Ltd.</t>
    <phoneticPr fontId="3" type="noConversion"/>
  </si>
  <si>
    <t>WSWC1S</t>
  </si>
  <si>
    <t>SIC of goods for water treatment plant</t>
  </si>
  <si>
    <t>WSWC1S - SIC of goods for 50000m3/d water treatment plant</t>
  </si>
  <si>
    <t>2010/12-2011/02</t>
    <phoneticPr fontId="3" type="noConversion"/>
  </si>
  <si>
    <t>2011/05-2011/12</t>
    <phoneticPr fontId="3" type="noConversion"/>
  </si>
  <si>
    <t>Zhejiang Installation Engineering Co.,Ltd. Of Zhongtian Constrution Group</t>
    <phoneticPr fontId="3" type="noConversion"/>
  </si>
  <si>
    <t>WSWC3C - NBF</t>
  </si>
  <si>
    <t>constucted clear water main from Jinxi WSP to Dongmenshan</t>
  </si>
  <si>
    <t>WSWC3C - NBF - 3.2 km x DN800 clear water main pipe, and a 1,500 m3 Dongmenshan high level clear water tank.</t>
    <phoneticPr fontId="3" type="noConversion"/>
  </si>
  <si>
    <t xml:space="preserve">NBF </t>
  </si>
  <si>
    <t>NA</t>
  </si>
  <si>
    <t xml:space="preserve">Yiwu City Hydropower Construction Engineering Co., Ltd./Jinhua City Wucheng District Hydropower Construction and Installation Company </t>
    <phoneticPr fontId="3" type="noConversion"/>
  </si>
  <si>
    <t>WSWC4C - NBF</t>
    <phoneticPr fontId="3" type="noConversion"/>
  </si>
  <si>
    <t>constructed  secondary network in Jiangtang</t>
  </si>
  <si>
    <t>WSWC4C - NBF - civil work for 24.38km DN110-DN315 pipes in Jiangtang town.</t>
  </si>
  <si>
    <t xml:space="preserve">Jinhua City Wucheng District Hydropower Construction and Installation Company </t>
    <phoneticPr fontId="3" type="noConversion"/>
  </si>
  <si>
    <t>WSWC5C - NBF</t>
  </si>
  <si>
    <t>constructed secondary network in Tangxi</t>
  </si>
  <si>
    <t>WSWC5C - NBF - civil work for 15.21km DN110-DN600 pipes in Tangxi town.</t>
  </si>
  <si>
    <t>Yongkang City Hydropower Construction and Installation Company</t>
    <phoneticPr fontId="3" type="noConversion"/>
  </si>
  <si>
    <t>Subotal</t>
    <phoneticPr fontId="3" type="noConversion"/>
  </si>
  <si>
    <t>Total Contract Packages - NBF excluded</t>
  </si>
  <si>
    <t>Total</t>
    <phoneticPr fontId="3" type="noConversion"/>
  </si>
  <si>
    <t>Total Water Supply - NBF excluded</t>
  </si>
  <si>
    <t>Wastewater</t>
  </si>
  <si>
    <t>03ww - JIANDE (JD)</t>
  </si>
  <si>
    <t>WWJD1C</t>
  </si>
  <si>
    <t>CW of WWTP</t>
  </si>
  <si>
    <t>WWJD1C - Civil works for 19,000 m3/d expansion of Chendong WWTP and 30,000 m3/d upgrading from 1B to 1A</t>
  </si>
  <si>
    <t>POST</t>
  </si>
  <si>
    <t>2013/05-2013/07</t>
    <phoneticPr fontId="3" type="noConversion"/>
  </si>
  <si>
    <t>2013/07-2014/12</t>
    <phoneticPr fontId="3" type="noConversion"/>
  </si>
  <si>
    <t>WWJD2C</t>
  </si>
  <si>
    <t>CW of network in Genglou Community</t>
  </si>
  <si>
    <t>WWJD2C - 13km sewerage(DN300~800) for genglou and xin'anjiang urban area .</t>
  </si>
  <si>
    <t>2014/01-2014/03</t>
    <phoneticPr fontId="3" type="noConversion"/>
  </si>
  <si>
    <t>2014/03-2014/12</t>
    <phoneticPr fontId="3" type="noConversion"/>
  </si>
  <si>
    <t>WWJD3C</t>
  </si>
  <si>
    <t>CW of network in Yangxi Community</t>
  </si>
  <si>
    <t>WWJD3C - 4500m3/d Pumping Station (including civil work and equipment and installation),and pressure pipe of outlet.</t>
    <phoneticPr fontId="3" type="noConversion"/>
  </si>
  <si>
    <t>PRIOR</t>
    <phoneticPr fontId="3" type="noConversion"/>
  </si>
  <si>
    <t>2011/08-2011/12</t>
    <phoneticPr fontId="3" type="noConversion"/>
  </si>
  <si>
    <t>2012/01-2014/12</t>
    <phoneticPr fontId="3" type="noConversion"/>
  </si>
  <si>
    <t xml:space="preserve"> Zhongtai Construction Group Co., Ltd. </t>
  </si>
  <si>
    <t>WWJD1S</t>
  </si>
  <si>
    <t>SIC of goods in WWTP</t>
  </si>
  <si>
    <t>WWJD1S -SIC of goods  for 19,000 m3/d expansion of Chendong WWTP and 30,000 m3/d upgrading from 1B to 1A</t>
  </si>
  <si>
    <t>2013/08-2014/12</t>
    <phoneticPr fontId="3" type="noConversion"/>
  </si>
  <si>
    <t>04ww - QUZHOU - QUJIANG (QJ)</t>
  </si>
  <si>
    <t>WWQJ1C</t>
  </si>
  <si>
    <t>2011/05-2011/09</t>
    <phoneticPr fontId="3" type="noConversion"/>
  </si>
  <si>
    <t>2011/10-2012/12</t>
    <phoneticPr fontId="3" type="noConversion"/>
  </si>
  <si>
    <t>Zhejiang Jieyu Group Co., Ltd.</t>
  </si>
  <si>
    <t>WWQJ2C</t>
  </si>
  <si>
    <t>CW of network in new district expansion area</t>
  </si>
  <si>
    <t>WWQJ2C - 4.1km ww pipes,1.4km storm pipes and 1.4km water supply pipes for Tongjiang / Xinan roads</t>
    <phoneticPr fontId="3" type="noConversion"/>
  </si>
  <si>
    <t>POST</t>
    <phoneticPr fontId="3" type="noConversion"/>
  </si>
  <si>
    <t>2013/04-2013/05</t>
    <phoneticPr fontId="3" type="noConversion"/>
  </si>
  <si>
    <t>2013/06-2013/12</t>
    <phoneticPr fontId="3" type="noConversion"/>
  </si>
  <si>
    <t>WWQJ3C</t>
    <phoneticPr fontId="3" type="noConversion"/>
  </si>
  <si>
    <t>CW of network in northwest area</t>
  </si>
  <si>
    <t>WWQJ3C - 2.2km ww pipes and 6.3km storm pipes in Qiuzhi / Kangning / Fanggui roads</t>
    <phoneticPr fontId="3" type="noConversion"/>
  </si>
  <si>
    <t>2013/09-2013/10</t>
    <phoneticPr fontId="3" type="noConversion"/>
  </si>
  <si>
    <t>2013/11-2015/06</t>
    <phoneticPr fontId="3" type="noConversion"/>
  </si>
  <si>
    <t>WWQJ4C</t>
  </si>
  <si>
    <t>part 1 of Xiafei road west</t>
  </si>
  <si>
    <t>WWQJ4C - 14.2km ww pipes, 8.1km storm pipes,14.4km water supply pipes and 5.6km electrical power pipes in Tongpu / Xingfeng/ Chayuan/ Roads, Zhenxinyi/ Zhenxing'er/ Zhenxingsan Roads( to the east of Bingang Road) and  Dongji'er/ Dongjisan roads.</t>
    <phoneticPr fontId="3" type="noConversion"/>
  </si>
  <si>
    <t>2011/05-2011/08</t>
    <phoneticPr fontId="3" type="noConversion"/>
  </si>
  <si>
    <t>2011/09-2012/12</t>
    <phoneticPr fontId="3" type="noConversion"/>
  </si>
  <si>
    <t>Zhejiang Guangsha Municipal Engineering Co., Ltd.</t>
  </si>
  <si>
    <t>WWQJ5C</t>
  </si>
  <si>
    <t>part 2 of Xiafei road west</t>
  </si>
  <si>
    <t>WWQJ5C - 17.8km  ww pipes, 8.5km stormwater pipes,20.3km water supply pipes and 7.8km electrical power pipes ,including Meilin / Dangui / Tongjiang / Daqiao / Xianyan / Shangjin roads, Zhenxingyi / Zhenxing'er/ Zhenxingsan Roads(to the West of Bingang Roa</t>
  </si>
  <si>
    <t>2012/08-2012/09</t>
    <phoneticPr fontId="3" type="noConversion"/>
  </si>
  <si>
    <t>2012/10-2014/10</t>
    <phoneticPr fontId="3" type="noConversion"/>
  </si>
  <si>
    <t>Quzhou Municipal Engineering Co., Ltd.</t>
    <phoneticPr fontId="3" type="noConversion"/>
  </si>
  <si>
    <t>WWQJ1S</t>
  </si>
  <si>
    <t>WWQJ1S - SIC of goods for 20000m3/d Chengdong WWTP.</t>
  </si>
  <si>
    <t>2012/09-2012/11</t>
    <phoneticPr fontId="3" type="noConversion"/>
  </si>
  <si>
    <t>2012/12-2013/08</t>
    <phoneticPr fontId="3" type="noConversion"/>
  </si>
  <si>
    <t>Zhejiang Zhuan Construction Group Co., Ltd..</t>
    <phoneticPr fontId="3" type="noConversion"/>
  </si>
  <si>
    <t>WWQJ6C - NBF</t>
  </si>
  <si>
    <t>an underconstruction package in west xiafei road</t>
  </si>
  <si>
    <t>WWQJ6C - NBF - 4.2km sewers &amp; 3.0km stormwater pipes,including zhengxingxi/tongjiang road.</t>
  </si>
  <si>
    <t>2010/03-2010/12</t>
  </si>
  <si>
    <r>
      <t>Shaoxing Construction Group Co., Ltd. (tender</t>
    </r>
    <r>
      <rPr>
        <sz val="9"/>
        <rFont val="宋体"/>
        <family val="3"/>
        <charset val="134"/>
      </rPr>
      <t>Ⅰ</t>
    </r>
    <r>
      <rPr>
        <sz val="9"/>
        <rFont val="Arial"/>
        <family val="2"/>
      </rPr>
      <t>) /Quzhou 5th Construction Engineering Co., Ltd. (tender</t>
    </r>
    <r>
      <rPr>
        <sz val="9"/>
        <rFont val="宋体"/>
        <family val="3"/>
        <charset val="134"/>
      </rPr>
      <t>Ⅱ</t>
    </r>
    <r>
      <rPr>
        <sz val="9"/>
        <rFont val="Arial"/>
        <family val="2"/>
      </rPr>
      <t>)</t>
    </r>
    <phoneticPr fontId="3" type="noConversion"/>
  </si>
  <si>
    <t>05WW - LANXI - YOUBU (YB)</t>
  </si>
  <si>
    <t>WWYB1C</t>
  </si>
  <si>
    <t>CW of WWTP and discharge pipe</t>
  </si>
  <si>
    <t>WWYB1C - civil work for 5,000 m3/d WWTP</t>
  </si>
  <si>
    <t>2010/07-2010/08</t>
  </si>
  <si>
    <t>2010/09-2011/06</t>
    <phoneticPr fontId="3" type="noConversion"/>
  </si>
  <si>
    <t>Zhejiang Tianxia Construton Co.,Ltd.</t>
    <phoneticPr fontId="3" type="noConversion"/>
  </si>
  <si>
    <t>WWYB2C</t>
  </si>
  <si>
    <t>CW of WW pipe in south and north part area and collector</t>
    <phoneticPr fontId="3" type="noConversion"/>
  </si>
  <si>
    <t>WWYB2C - 3km WW pipes in south part of new area and 3.3km DN600 main WW pipe to WWTP &amp; 5.8km ww in north part of new area</t>
    <phoneticPr fontId="3" type="noConversion"/>
  </si>
  <si>
    <t>2013/03-2013/04</t>
    <phoneticPr fontId="3" type="noConversion"/>
  </si>
  <si>
    <t>2013/05-2014/05</t>
    <phoneticPr fontId="3" type="noConversion"/>
  </si>
  <si>
    <t>WWYB3C</t>
  </si>
  <si>
    <t>CW of ancient road and CW of river rinovation</t>
    <phoneticPr fontId="3" type="noConversion"/>
  </si>
  <si>
    <t xml:space="preserve">WWYB3C -1.7km ancient road renovation with associated ww/storm water pipes &amp;  0.74km guxi river renovation </t>
    <phoneticPr fontId="3" type="noConversion"/>
  </si>
  <si>
    <t>2013/05-2013/06</t>
    <phoneticPr fontId="3" type="noConversion"/>
  </si>
  <si>
    <t>2013/06-2013/12</t>
    <phoneticPr fontId="3" type="noConversion"/>
  </si>
  <si>
    <t>根据兰溪项目办要求，将WWYB3C和WWYB6C两个合同合并采购，合同内容不变</t>
    <phoneticPr fontId="3" type="noConversion"/>
  </si>
  <si>
    <t>WWYB4C</t>
  </si>
  <si>
    <t xml:space="preserve">CW of new road </t>
  </si>
  <si>
    <t xml:space="preserve">WWYB4C -1.5km new road(tianfu/yongxin/yongfu)with associated sewerage &amp; stormwater pipe </t>
  </si>
  <si>
    <t>2012/10-2012/11</t>
    <phoneticPr fontId="3" type="noConversion"/>
  </si>
  <si>
    <t>2012/12-2013/05</t>
    <phoneticPr fontId="3" type="noConversion"/>
  </si>
  <si>
    <t>Zhejiang Zhongyi Construton Co.,Ltd.</t>
    <phoneticPr fontId="3" type="noConversion"/>
  </si>
  <si>
    <t>WWYB1S</t>
  </si>
  <si>
    <t>SIC of WWTP goods</t>
  </si>
  <si>
    <t>WWYB1S - SIC of goods for 5000m3/d WWTP</t>
  </si>
  <si>
    <t>2010/10-2011/02</t>
    <phoneticPr fontId="3" type="noConversion"/>
  </si>
  <si>
    <t>2011/05-2012/05</t>
    <phoneticPr fontId="3" type="noConversion"/>
  </si>
  <si>
    <t>JV Zhejiang Bohua Environmental Technology Engineering Co.,Ltd. And The 7th. Construction Engineering of Guizhou Constrution and Engineering Group</t>
    <phoneticPr fontId="3" type="noConversion"/>
  </si>
  <si>
    <t>06ww - PAN'AN Jianshan (JS)</t>
  </si>
  <si>
    <t>WWJS1C</t>
  </si>
  <si>
    <t>CW and goods  S&amp;I of Jianshan project</t>
  </si>
  <si>
    <t>WWJS1C - CW and goods supply and installation of 6000m3/d WWTP,3 pumpstations and networks</t>
  </si>
  <si>
    <t>2011/02-2011/07</t>
    <phoneticPr fontId="3" type="noConversion"/>
  </si>
  <si>
    <t>2011/08-2012/12</t>
    <phoneticPr fontId="3" type="noConversion"/>
  </si>
  <si>
    <t xml:space="preserve">Hangzhou Equipment Installation Co., Ltd. </t>
  </si>
  <si>
    <t>07ww - PAN'AN Shenze (SZ)</t>
  </si>
  <si>
    <t>WWSZ1C</t>
  </si>
  <si>
    <t>CW of cuixi river enbankment</t>
  </si>
  <si>
    <t>WWSZ1C - 2.3km Cuixi river embankment with associated 2*2.3km WW pipes on the two sides of Cuixi river.</t>
  </si>
  <si>
    <t>2011/08-2011/12</t>
    <phoneticPr fontId="3" type="noConversion"/>
  </si>
  <si>
    <t>2012/03-2014/09</t>
    <phoneticPr fontId="3" type="noConversion"/>
  </si>
  <si>
    <t>First Hydropower Construction Group Co., Ltd.</t>
  </si>
  <si>
    <t>WWSZ2C</t>
  </si>
  <si>
    <t>CW of convey pipe</t>
  </si>
  <si>
    <t>WWSZ2C - 2*5km Main sewerage conveyance piplines to Anwen existing WWTP.</t>
  </si>
  <si>
    <t>2013/06-2013/08</t>
    <phoneticPr fontId="3" type="noConversion"/>
  </si>
  <si>
    <t>2013/09-2014/12</t>
    <phoneticPr fontId="3" type="noConversion"/>
  </si>
  <si>
    <t>WWSZ3C</t>
  </si>
  <si>
    <t>CW of Panjin Road</t>
  </si>
  <si>
    <t>WWSZ3C - 4.3km Panjin road expansion and associated WW pipes and storm drainage.</t>
  </si>
  <si>
    <t>2013/09-2015/12</t>
    <phoneticPr fontId="3" type="noConversion"/>
  </si>
  <si>
    <t>Subotal</t>
    <phoneticPr fontId="3" type="noConversion"/>
  </si>
  <si>
    <t>08ww - PAN'AN Yunshan (YS)</t>
  </si>
  <si>
    <t>WWYS1C - NBF</t>
    <phoneticPr fontId="3" type="noConversion"/>
  </si>
  <si>
    <t>CW of Pumpstation and pipes along Wenxiriver</t>
    <phoneticPr fontId="3" type="noConversion"/>
  </si>
  <si>
    <t>WWYS1C - one 5000m3/d pumpstation,2.75km WW convey pipe and about 3.05km pipes in central area.</t>
  </si>
  <si>
    <t>2013/04-2013/05</t>
    <phoneticPr fontId="3" type="noConversion"/>
  </si>
  <si>
    <t>WWYS2C</t>
  </si>
  <si>
    <t>CW of pipes along Jinchanxi river</t>
  </si>
  <si>
    <t>WWYS2C - 5.5km WW pipes along Jinchanxi river.</t>
  </si>
  <si>
    <t>2013/06-2014/06</t>
    <phoneticPr fontId="3" type="noConversion"/>
  </si>
  <si>
    <t>WWYS3C</t>
  </si>
  <si>
    <t>CW of pipes along Zixi river</t>
  </si>
  <si>
    <t>WWYS3C - 5.8km WW pipes along zixi river.</t>
  </si>
  <si>
    <t>09ww - TONGLU - JIANGNAN (JN)</t>
  </si>
  <si>
    <t>WWJN1C</t>
  </si>
  <si>
    <t>CW of Zhongxing road and Zhengxing road</t>
  </si>
  <si>
    <t>WWJN1C - zhongxing road north extension + Zhengxing West Road + Shichang Road and WW and Stormwater Pipelines.</t>
  </si>
  <si>
    <t>2010/10-2011/01</t>
    <phoneticPr fontId="3" type="noConversion"/>
  </si>
  <si>
    <t>2011/04-2012/12</t>
    <phoneticPr fontId="3" type="noConversion"/>
  </si>
  <si>
    <t>Chun'an County Municipal Constrution Co., Ltd.</t>
    <phoneticPr fontId="3" type="noConversion"/>
  </si>
  <si>
    <t>WWJN2C</t>
  </si>
  <si>
    <t>CW of Guihua and Shichang roads</t>
    <phoneticPr fontId="3" type="noConversion"/>
  </si>
  <si>
    <t>WWJN2C -Guihua (Jinpu)  + Shichang Road and WW and Storm water pipelines and landscape municipal facilities</t>
    <phoneticPr fontId="3" type="noConversion"/>
  </si>
  <si>
    <t>2012/11-2012/12</t>
    <phoneticPr fontId="3" type="noConversion"/>
  </si>
  <si>
    <t>2013/01-2013/11</t>
    <phoneticPr fontId="3" type="noConversion"/>
  </si>
  <si>
    <t>Haixing Construton Co.,Ltd.</t>
    <phoneticPr fontId="3" type="noConversion"/>
  </si>
  <si>
    <t>WWJN3C**</t>
    <phoneticPr fontId="3" type="noConversion"/>
  </si>
  <si>
    <t>CW of Zhaishi road</t>
  </si>
  <si>
    <t>WWJN3C - 1.80 km Zhaishi Road and WW and Storm water pipelines.</t>
  </si>
  <si>
    <t>2014/05-2014/06</t>
    <phoneticPr fontId="3" type="noConversion"/>
  </si>
  <si>
    <t>2014/07-2015/07</t>
    <phoneticPr fontId="3" type="noConversion"/>
  </si>
  <si>
    <t>Need to be adjusted.</t>
    <phoneticPr fontId="3" type="noConversion"/>
  </si>
  <si>
    <t>WWJN4C**</t>
    <phoneticPr fontId="3" type="noConversion"/>
  </si>
  <si>
    <t>CW of Pumpstations and collectors</t>
  </si>
  <si>
    <t>WWJN4C - 4.1 km of sewage conveyor and 2 pumping stations.</t>
  </si>
  <si>
    <t>2013/06-2013/07</t>
    <phoneticPr fontId="3" type="noConversion"/>
  </si>
  <si>
    <t>2013/08-2013/06</t>
    <phoneticPr fontId="3" type="noConversion"/>
  </si>
  <si>
    <t>WWJN5C**</t>
    <phoneticPr fontId="3" type="noConversion"/>
  </si>
  <si>
    <t>CW of pipes around west Zhaixi road</t>
  </si>
  <si>
    <t>WWJN5C - 6.5 km Zhaixi West Road Primary and Secondary WW Sewers and Storm water pipelines.</t>
  </si>
  <si>
    <t>2014/06-2014/07</t>
    <phoneticPr fontId="3" type="noConversion"/>
  </si>
  <si>
    <t>2014/08-2015/12</t>
    <phoneticPr fontId="3" type="noConversion"/>
  </si>
  <si>
    <t>WWJN6C</t>
  </si>
  <si>
    <t>CW of pipes around east Zhaixi road</t>
  </si>
  <si>
    <t>WWJN6C - Zhaishi East  (Jintang Road, Zhaixi Road East, Zhenxingxi West and 1.05KM Sewers )Road and WW  Sewers and Storm water pipelines.</t>
    <phoneticPr fontId="3" type="noConversion"/>
  </si>
  <si>
    <t>2013/01-2014/04</t>
    <phoneticPr fontId="3" type="noConversion"/>
  </si>
  <si>
    <t>Futai Haixing Construton Co.,Ltd.</t>
    <phoneticPr fontId="3" type="noConversion"/>
  </si>
  <si>
    <t>10ww - LONGYOU (LY)</t>
  </si>
  <si>
    <t>WWLY1C</t>
  </si>
  <si>
    <t>CW of jinqi and Weisi roads</t>
  </si>
  <si>
    <t>WWLY1C - 0.461 km Jingqi Road+ 1.754 km Weisi Road and associated drinking WS, industrial WS, WW and stormwater pipelines.</t>
  </si>
  <si>
    <t>2011/03-2011/06</t>
    <phoneticPr fontId="3" type="noConversion"/>
  </si>
  <si>
    <t>2011/07-2012/12</t>
    <phoneticPr fontId="3" type="noConversion"/>
  </si>
  <si>
    <t>Zhejiang Longyou Peihua Construction Co., Ltd.</t>
    <phoneticPr fontId="3" type="noConversion"/>
  </si>
  <si>
    <t>WWLY2C</t>
  </si>
  <si>
    <t>CW of Jingsan road</t>
    <phoneticPr fontId="3" type="noConversion"/>
  </si>
  <si>
    <t>WWLY2C - 1.755 Km Jinsan Road and associated drinking WS, industrial WS, WW and stormwater pipelines.</t>
  </si>
  <si>
    <t>2011/10-2012/01</t>
    <phoneticPr fontId="3" type="noConversion"/>
  </si>
  <si>
    <t>2012/03-2013/03</t>
    <phoneticPr fontId="3" type="noConversion"/>
  </si>
  <si>
    <t>Zhejiang Longyou Tianyuan Construction Co., Ltd.</t>
    <phoneticPr fontId="3" type="noConversion"/>
  </si>
  <si>
    <t>WWLY3C</t>
  </si>
  <si>
    <t>CW of discharge pipe</t>
  </si>
  <si>
    <t>WWLY3C - 1.0 km WWTP treated effluent discharge pipeline.</t>
  </si>
  <si>
    <t>2010/06-2010/07</t>
  </si>
  <si>
    <t>2010/08-2011/05</t>
    <phoneticPr fontId="3" type="noConversion"/>
  </si>
  <si>
    <t>Zhejiang Qingtian Dingsheng  Constrution Engineering Co., Ltd.</t>
    <phoneticPr fontId="3" type="noConversion"/>
  </si>
  <si>
    <t>WWLY4C</t>
  </si>
  <si>
    <t>CW of Weiyi and weier roads</t>
  </si>
  <si>
    <t>WWLY4C - 0.921 km Weiyi Road + 0.747 km Weier Road and associated drinking WS, industrial WS, WW and stormwater pipelines.</t>
  </si>
  <si>
    <t>2012/10-2013/10</t>
    <phoneticPr fontId="3" type="noConversion"/>
  </si>
  <si>
    <t>Longyou Jixiang Construction Co., Ltd.</t>
    <phoneticPr fontId="3" type="noConversion"/>
  </si>
  <si>
    <t>WWLY5C</t>
  </si>
  <si>
    <t>CW of Qiaotou to Waiyishan roads</t>
  </si>
  <si>
    <t>WWLY5C - 1.16 km Qiaotou to Waiyishan Road and associated drinking WS, industrial WS, WW and stormwater pipelines.</t>
  </si>
  <si>
    <t>2013/05-2013/06</t>
    <phoneticPr fontId="3" type="noConversion"/>
  </si>
  <si>
    <t>2013/07-2014/05</t>
    <phoneticPr fontId="3" type="noConversion"/>
  </si>
  <si>
    <t>WWLY6C</t>
  </si>
  <si>
    <t>CW of pipes connecting villages</t>
  </si>
  <si>
    <t>WWLY6C - 1.42 km village drinking WS , 1.445 km WW and 1.465 Storm Water Pipelines.</t>
  </si>
  <si>
    <t>2013/09-2013/10</t>
    <phoneticPr fontId="3" type="noConversion"/>
  </si>
  <si>
    <t>2013/11-2014/05</t>
    <phoneticPr fontId="3" type="noConversion"/>
  </si>
  <si>
    <t>WWLY7C - NBF</t>
  </si>
  <si>
    <t>CW of Jinwu and Beiyi roads</t>
  </si>
  <si>
    <t>WWLY7C - NBF - 2.038 km Jinwu Road Extension + Beiyi Road and associated drinking WS, industrial WS, WW and stormwater pipelines.</t>
  </si>
  <si>
    <t>2013/04-2013/05</t>
    <phoneticPr fontId="3" type="noConversion"/>
  </si>
  <si>
    <t>2013/06-2014/04</t>
    <phoneticPr fontId="3" type="noConversion"/>
  </si>
  <si>
    <t>WWLY8C - NBF</t>
  </si>
  <si>
    <t>CW of north eastern part roads</t>
  </si>
  <si>
    <t>WWLY8C - NBF - 4.995km Jinjiu Road +Jinshi Road +Jinshier Road + Weyi Road + Weier Road + Weisi Road and associated drinking WS, industrial WS, WW and stormwater pipelines.</t>
  </si>
  <si>
    <t>2013/10-2013/11</t>
    <phoneticPr fontId="3" type="noConversion"/>
  </si>
  <si>
    <t>2013/12-2015/12</t>
    <phoneticPr fontId="3" type="noConversion"/>
  </si>
  <si>
    <t>WWLY9C - NBF</t>
  </si>
  <si>
    <t>CW of south part roads</t>
  </si>
  <si>
    <t>WWLY9C - NBF - 4.754 km Weisi Road + Weiliu Road + Fengjikun Road + Jinwu Road and associated drinking WS, industrial WS, WW and stormwater pipelines.</t>
  </si>
  <si>
    <t>2014/01-2014/02</t>
    <phoneticPr fontId="3" type="noConversion"/>
  </si>
  <si>
    <t>2014/03-2015/12</t>
    <phoneticPr fontId="3" type="noConversion"/>
  </si>
  <si>
    <t>Total</t>
    <phoneticPr fontId="3" type="noConversion"/>
  </si>
  <si>
    <t>Total Wastewater - NBF excluded</t>
  </si>
  <si>
    <t>Solid Waste</t>
  </si>
  <si>
    <t>11sw - JIANDE (JD)</t>
  </si>
  <si>
    <t>SWMC01C</t>
  </si>
  <si>
    <t>CW of Qingshan landfill(includ vertical and horizontal antiseepage system)</t>
  </si>
  <si>
    <t>SWMC1C - Construction of the first phase (210,000 m3 capacity) of a sanitary landfill  (610,000 m3 capacity), inclusive of vertical and  horizontal antiseepage system.</t>
  </si>
  <si>
    <t>2011/05-2011/06</t>
    <phoneticPr fontId="3" type="noConversion"/>
  </si>
  <si>
    <t>2011/12-2012/12</t>
    <phoneticPr fontId="3" type="noConversion"/>
  </si>
  <si>
    <t>Tianjin Jinchang Environmental Protection Co., Ltd.</t>
  </si>
  <si>
    <t>SWMC01S</t>
  </si>
  <si>
    <t>design and construction of leachate treatment system</t>
  </si>
  <si>
    <t xml:space="preserve"> SWMC2C - design,supply and installlation of leachate treatment system and provision of monitoring instruments</t>
  </si>
  <si>
    <t>2012/03-2012/04</t>
    <phoneticPr fontId="3" type="noConversion"/>
  </si>
  <si>
    <t>2012/05-2013/01</t>
    <phoneticPr fontId="3" type="noConversion"/>
  </si>
  <si>
    <t>Shanghai Tongji Construction Technology Co. , Ltd</t>
    <phoneticPr fontId="3" type="noConversion"/>
  </si>
  <si>
    <t>SWMC02C</t>
  </si>
  <si>
    <t>closure of existing dumpsites</t>
  </si>
  <si>
    <t xml:space="preserve"> SWMC4C - Closure of the existing 3 dumpsites</t>
  </si>
  <si>
    <t>2013/06-2013/07</t>
    <phoneticPr fontId="3" type="noConversion"/>
  </si>
  <si>
    <t>2013/08-2014/06</t>
    <phoneticPr fontId="3" type="noConversion"/>
  </si>
  <si>
    <t>SWMC1G</t>
  </si>
  <si>
    <t xml:space="preserve">Meicheng SW goods list  1  </t>
  </si>
  <si>
    <t>SWMC1G -  cars,bus and trucks</t>
  </si>
  <si>
    <t>ICB</t>
  </si>
  <si>
    <t>2013/07-2013/08</t>
    <phoneticPr fontId="3" type="noConversion"/>
  </si>
  <si>
    <t>2013/09-2014/08</t>
    <phoneticPr fontId="3" type="noConversion"/>
  </si>
  <si>
    <t>SWMC2G</t>
  </si>
  <si>
    <t xml:space="preserve">Meicheng SW goods list 2  </t>
  </si>
  <si>
    <t>SWMC2G - SW collection,transportation and landfill machine</t>
  </si>
  <si>
    <t>2013/09-2014/09</t>
    <phoneticPr fontId="3" type="noConversion"/>
  </si>
  <si>
    <t>Total Solid 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</si>
</sst>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;[Red]\(0.00\)"/>
    <numFmt numFmtId="165" formatCode="0.0%"/>
    <numFmt numFmtId="166" formatCode="0.00_ "/>
  </numFmts>
  <fonts count="13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20"/>
      <name val="Arial"/>
      <family val="2"/>
    </font>
    <font>
      <sz val="9"/>
      <name val="宋体"/>
      <family val="3"/>
      <charset val="134"/>
    </font>
    <font>
      <sz val="9"/>
      <name val="Arial"/>
      <family val="2"/>
    </font>
    <font>
      <b/>
      <sz val="9"/>
      <name val="Arial"/>
      <family val="2"/>
    </font>
    <font>
      <sz val="9"/>
      <color rgb="FF434343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宋体"/>
      <family val="3"/>
      <charset val="134"/>
    </font>
    <font>
      <sz val="9"/>
      <color rgb="FFFF0000"/>
      <name val="Arial"/>
      <family val="2"/>
    </font>
    <font>
      <b/>
      <sz val="10"/>
      <color indexed="10"/>
      <name val="Sans-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5" fontId="5" fillId="0" borderId="0" xfId="1" applyNumberFormat="1" applyFont="1" applyFill="1" applyAlignment="1">
      <alignment horizontal="center" vertical="center" wrapText="1"/>
    </xf>
    <xf numFmtId="40" fontId="5" fillId="0" borderId="0" xfId="0" applyNumberFormat="1" applyFont="1" applyFill="1" applyAlignment="1">
      <alignment horizontal="center" vertical="center" wrapText="1"/>
    </xf>
    <xf numFmtId="1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5" fontId="4" fillId="0" borderId="13" xfId="1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0" fontId="5" fillId="0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 wrapText="1"/>
    </xf>
    <xf numFmtId="0" fontId="1" fillId="0" borderId="4" xfId="0" applyFont="1" applyFill="1" applyBorder="1">
      <alignment vertical="center"/>
    </xf>
    <xf numFmtId="40" fontId="4" fillId="0" borderId="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166" fontId="4" fillId="0" borderId="16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5" fontId="4" fillId="0" borderId="16" xfId="1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0" fontId="4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9" fillId="0" borderId="16" xfId="0" applyFont="1" applyFill="1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166" fontId="5" fillId="0" borderId="9" xfId="0" applyNumberFormat="1" applyFont="1" applyFill="1" applyBorder="1" applyAlignment="1">
      <alignment horizontal="center" vertical="center" wrapText="1"/>
    </xf>
    <xf numFmtId="165" fontId="5" fillId="0" borderId="9" xfId="1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>
      <alignment vertical="center"/>
    </xf>
    <xf numFmtId="40" fontId="5" fillId="0" borderId="5" xfId="0" applyNumberFormat="1" applyFont="1" applyFill="1" applyBorder="1" applyAlignment="1">
      <alignment horizontal="center" vertical="center" wrapText="1"/>
    </xf>
    <xf numFmtId="164" fontId="4" fillId="0" borderId="16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166" fontId="5" fillId="0" borderId="19" xfId="0" applyNumberFormat="1" applyFont="1" applyFill="1" applyBorder="1" applyAlignment="1">
      <alignment horizontal="center" vertical="center"/>
    </xf>
    <xf numFmtId="165" fontId="5" fillId="0" borderId="19" xfId="1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40" fontId="5" fillId="0" borderId="2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5" fontId="4" fillId="0" borderId="4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5" fontId="5" fillId="0" borderId="16" xfId="1" applyNumberFormat="1" applyFont="1" applyFill="1" applyBorder="1" applyAlignment="1">
      <alignment horizontal="center" vertical="center" wrapText="1"/>
    </xf>
    <xf numFmtId="0" fontId="1" fillId="0" borderId="16" xfId="0" applyFont="1" applyFill="1" applyBorder="1">
      <alignment vertical="center"/>
    </xf>
    <xf numFmtId="40" fontId="5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12" fillId="0" borderId="0" xfId="0" applyFont="1" applyFill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166" fontId="8" fillId="0" borderId="16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164" fontId="5" fillId="0" borderId="9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 wrapText="1"/>
    </xf>
    <xf numFmtId="166" fontId="4" fillId="3" borderId="16" xfId="0" applyNumberFormat="1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165" fontId="4" fillId="3" borderId="16" xfId="1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 wrapText="1"/>
    </xf>
    <xf numFmtId="40" fontId="4" fillId="3" borderId="17" xfId="0" applyNumberFormat="1" applyFont="1" applyFill="1" applyBorder="1" applyAlignment="1">
      <alignment horizontal="center" vertical="center" wrapText="1"/>
    </xf>
    <xf numFmtId="0" fontId="0" fillId="3" borderId="11" xfId="0" applyFill="1" applyBorder="1">
      <alignment vertical="center"/>
    </xf>
    <xf numFmtId="0" fontId="0" fillId="3" borderId="0" xfId="0" applyFill="1">
      <alignment vertical="center"/>
    </xf>
    <xf numFmtId="0" fontId="5" fillId="0" borderId="9" xfId="0" applyFont="1" applyFill="1" applyBorder="1" applyAlignment="1">
      <alignment vertical="center" wrapText="1"/>
    </xf>
    <xf numFmtId="0" fontId="4" fillId="0" borderId="11" xfId="0" applyFont="1" applyFill="1" applyBorder="1">
      <alignment vertical="center"/>
    </xf>
    <xf numFmtId="0" fontId="0" fillId="0" borderId="21" xfId="0" applyFill="1" applyBorder="1">
      <alignment vertical="center"/>
    </xf>
    <xf numFmtId="0" fontId="5" fillId="0" borderId="15" xfId="0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 wrapText="1"/>
    </xf>
    <xf numFmtId="166" fontId="5" fillId="0" borderId="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 applyProtection="1">
      <alignment vertical="center" wrapText="1"/>
      <protection locked="0"/>
    </xf>
    <xf numFmtId="164" fontId="5" fillId="0" borderId="19" xfId="0" applyNumberFormat="1" applyFont="1" applyFill="1" applyBorder="1" applyAlignment="1">
      <alignment horizontal="center" vertical="center"/>
    </xf>
    <xf numFmtId="40" fontId="4" fillId="0" borderId="20" xfId="0" applyNumberFormat="1" applyFont="1" applyFill="1" applyBorder="1" applyAlignment="1">
      <alignment horizontal="center" vertical="center" wrapText="1"/>
    </xf>
    <xf numFmtId="0" fontId="0" fillId="0" borderId="22" xfId="0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40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1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I55" sqref="I55"/>
    </sheetView>
  </sheetViews>
  <sheetFormatPr defaultColWidth="12.25" defaultRowHeight="14.25"/>
  <cols>
    <col min="1" max="1" width="11.875" customWidth="1"/>
    <col min="2" max="2" width="21.625" customWidth="1"/>
    <col min="3" max="3" width="34.375" customWidth="1"/>
    <col min="4" max="7" width="8.875" customWidth="1"/>
    <col min="8" max="13" width="9.875" customWidth="1"/>
    <col min="14" max="14" width="31.25" style="104" customWidth="1"/>
    <col min="15" max="15" width="13.5" style="10" customWidth="1"/>
    <col min="16" max="16" width="25.125" customWidth="1"/>
    <col min="17" max="17" width="31.375" customWidth="1"/>
  </cols>
  <sheetData>
    <row r="1" spans="1:17" ht="26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7">
      <c r="A2" s="1"/>
      <c r="B2" s="2"/>
      <c r="C2" s="2"/>
      <c r="D2" s="3"/>
      <c r="E2" s="4"/>
      <c r="F2" s="5"/>
      <c r="G2" s="6"/>
      <c r="H2" s="3"/>
      <c r="I2" s="4"/>
      <c r="J2" s="4"/>
      <c r="K2" s="4"/>
      <c r="L2" s="4"/>
      <c r="M2" s="4"/>
      <c r="N2"/>
      <c r="O2" s="7"/>
    </row>
    <row r="3" spans="1:17">
      <c r="A3" s="8"/>
      <c r="B3" s="2"/>
      <c r="C3" s="2"/>
      <c r="D3" s="3"/>
      <c r="E3" s="4"/>
      <c r="G3" s="9" t="s">
        <v>1</v>
      </c>
      <c r="H3" s="9" t="s">
        <v>2</v>
      </c>
      <c r="K3" s="9"/>
      <c r="L3" s="9"/>
      <c r="M3" s="9"/>
      <c r="N3"/>
    </row>
    <row r="4" spans="1:17" ht="15" thickBot="1">
      <c r="A4" s="8"/>
      <c r="B4" s="2"/>
      <c r="C4" s="2"/>
      <c r="D4" s="3"/>
      <c r="E4" s="4"/>
      <c r="F4" s="5"/>
      <c r="G4" s="6"/>
      <c r="H4" s="11"/>
      <c r="I4" s="11"/>
      <c r="J4" s="11"/>
      <c r="K4" s="9"/>
      <c r="L4" s="9"/>
      <c r="M4" s="9"/>
      <c r="N4"/>
    </row>
    <row r="5" spans="1:17">
      <c r="A5" s="127" t="s">
        <v>3</v>
      </c>
      <c r="B5" s="129"/>
      <c r="C5" s="131" t="s">
        <v>4</v>
      </c>
      <c r="D5" s="120" t="s">
        <v>5</v>
      </c>
      <c r="E5" s="120"/>
      <c r="F5" s="120" t="s">
        <v>6</v>
      </c>
      <c r="G5" s="120"/>
      <c r="H5" s="120" t="s">
        <v>7</v>
      </c>
      <c r="I5" s="120" t="s">
        <v>8</v>
      </c>
      <c r="J5" s="120" t="s">
        <v>9</v>
      </c>
      <c r="K5" s="120"/>
      <c r="L5" s="120"/>
      <c r="M5" s="120" t="s">
        <v>10</v>
      </c>
      <c r="N5" s="120" t="s">
        <v>11</v>
      </c>
      <c r="O5" s="122" t="s">
        <v>12</v>
      </c>
      <c r="P5" s="124" t="s">
        <v>13</v>
      </c>
      <c r="Q5" s="12"/>
    </row>
    <row r="6" spans="1:17" ht="24.75" thickBot="1">
      <c r="A6" s="128"/>
      <c r="B6" s="130"/>
      <c r="C6" s="132"/>
      <c r="D6" s="13" t="s">
        <v>14</v>
      </c>
      <c r="E6" s="13" t="s">
        <v>15</v>
      </c>
      <c r="F6" s="14" t="s">
        <v>15</v>
      </c>
      <c r="G6" s="15" t="s">
        <v>16</v>
      </c>
      <c r="H6" s="121"/>
      <c r="I6" s="121"/>
      <c r="J6" s="13" t="s">
        <v>17</v>
      </c>
      <c r="K6" s="13" t="s">
        <v>18</v>
      </c>
      <c r="L6" s="13" t="s">
        <v>19</v>
      </c>
      <c r="M6" s="121"/>
      <c r="N6" s="121"/>
      <c r="O6" s="123"/>
      <c r="P6" s="125"/>
      <c r="Q6" s="12"/>
    </row>
    <row r="7" spans="1:17" ht="21.75" customHeight="1" thickBot="1">
      <c r="A7" s="113" t="s">
        <v>20</v>
      </c>
      <c r="B7" s="114"/>
      <c r="C7" s="16"/>
      <c r="D7" s="17"/>
      <c r="E7" s="17"/>
      <c r="F7" s="18"/>
      <c r="G7" s="19"/>
      <c r="H7" s="17"/>
      <c r="I7" s="17"/>
      <c r="J7" s="17"/>
      <c r="K7" s="17"/>
      <c r="L7" s="17"/>
      <c r="M7" s="17"/>
      <c r="N7" s="20"/>
      <c r="O7" s="21"/>
      <c r="P7" s="22"/>
      <c r="Q7" s="12"/>
    </row>
    <row r="8" spans="1:17" ht="21.75" customHeight="1">
      <c r="A8" s="111" t="s">
        <v>21</v>
      </c>
      <c r="B8" s="112"/>
      <c r="C8" s="23"/>
      <c r="D8" s="24"/>
      <c r="E8" s="24"/>
      <c r="F8" s="25"/>
      <c r="G8" s="26"/>
      <c r="H8" s="24"/>
      <c r="I8" s="24"/>
      <c r="J8" s="24"/>
      <c r="K8" s="24"/>
      <c r="L8" s="24"/>
      <c r="M8" s="24"/>
      <c r="N8" s="27"/>
      <c r="O8" s="28"/>
      <c r="P8" s="22"/>
      <c r="Q8" s="12"/>
    </row>
    <row r="9" spans="1:17" ht="34.5" customHeight="1">
      <c r="A9" s="29" t="s">
        <v>22</v>
      </c>
      <c r="B9" s="30" t="s">
        <v>23</v>
      </c>
      <c r="C9" s="30" t="s">
        <v>24</v>
      </c>
      <c r="D9" s="31">
        <v>24.29</v>
      </c>
      <c r="E9" s="31">
        <v>3.58</v>
      </c>
      <c r="F9" s="32">
        <v>2.41</v>
      </c>
      <c r="G9" s="33">
        <v>0.68</v>
      </c>
      <c r="H9" s="34" t="s">
        <v>25</v>
      </c>
      <c r="I9" s="34" t="s">
        <v>26</v>
      </c>
      <c r="J9" s="34" t="s">
        <v>27</v>
      </c>
      <c r="K9" s="34" t="s">
        <v>28</v>
      </c>
      <c r="L9" s="34"/>
      <c r="M9" s="34">
        <v>20101220</v>
      </c>
      <c r="N9" s="34" t="s">
        <v>29</v>
      </c>
      <c r="O9" s="35">
        <v>21119694.199999999</v>
      </c>
      <c r="P9" s="22"/>
      <c r="Q9" s="12"/>
    </row>
    <row r="10" spans="1:17" ht="40.5" customHeight="1">
      <c r="A10" s="29" t="s">
        <v>30</v>
      </c>
      <c r="B10" s="36" t="s">
        <v>31</v>
      </c>
      <c r="C10" s="36" t="s">
        <v>32</v>
      </c>
      <c r="D10" s="31">
        <v>52.16</v>
      </c>
      <c r="E10" s="31">
        <f>D10/6.8</f>
        <v>7.670588235294117</v>
      </c>
      <c r="F10" s="32">
        <v>4.6100000000000003</v>
      </c>
      <c r="G10" s="33">
        <v>0.68</v>
      </c>
      <c r="H10" s="34" t="s">
        <v>25</v>
      </c>
      <c r="I10" s="34" t="s">
        <v>26</v>
      </c>
      <c r="J10" s="34" t="s">
        <v>33</v>
      </c>
      <c r="K10" s="34" t="s">
        <v>34</v>
      </c>
      <c r="L10" s="34"/>
      <c r="M10" s="34">
        <v>20120410</v>
      </c>
      <c r="N10" s="34" t="s">
        <v>35</v>
      </c>
      <c r="O10" s="35">
        <v>43238635</v>
      </c>
      <c r="P10" s="22"/>
      <c r="Q10" s="12"/>
    </row>
    <row r="11" spans="1:17" ht="53.25" customHeight="1">
      <c r="A11" s="29" t="s">
        <v>36</v>
      </c>
      <c r="B11" s="36" t="s">
        <v>37</v>
      </c>
      <c r="C11" s="36" t="s">
        <v>38</v>
      </c>
      <c r="D11" s="31">
        <v>20.93</v>
      </c>
      <c r="E11" s="31">
        <f>D11/6.8</f>
        <v>3.0779411764705884</v>
      </c>
      <c r="F11" s="32">
        <v>1.85</v>
      </c>
      <c r="G11" s="33">
        <v>0.68</v>
      </c>
      <c r="H11" s="34" t="s">
        <v>25</v>
      </c>
      <c r="I11" s="34" t="s">
        <v>39</v>
      </c>
      <c r="J11" s="34" t="s">
        <v>40</v>
      </c>
      <c r="K11" s="34" t="s">
        <v>41</v>
      </c>
      <c r="L11" s="34"/>
      <c r="M11" s="34">
        <v>20120215</v>
      </c>
      <c r="N11" s="34" t="s">
        <v>42</v>
      </c>
      <c r="O11" s="35">
        <v>20283003</v>
      </c>
      <c r="P11" s="22"/>
      <c r="Q11" s="12"/>
    </row>
    <row r="12" spans="1:17" ht="35.25" customHeight="1">
      <c r="A12" s="29" t="s">
        <v>43</v>
      </c>
      <c r="B12" s="30" t="s">
        <v>44</v>
      </c>
      <c r="C12" s="30" t="s">
        <v>45</v>
      </c>
      <c r="D12" s="31">
        <v>13.78</v>
      </c>
      <c r="E12" s="31">
        <v>2.0299999999999998</v>
      </c>
      <c r="F12" s="32">
        <v>1.38</v>
      </c>
      <c r="G12" s="33">
        <v>0.68</v>
      </c>
      <c r="H12" s="34" t="s">
        <v>25</v>
      </c>
      <c r="I12" s="34" t="s">
        <v>26</v>
      </c>
      <c r="J12" s="34" t="s">
        <v>46</v>
      </c>
      <c r="K12" s="37"/>
      <c r="L12" s="34" t="s">
        <v>47</v>
      </c>
      <c r="M12" s="34">
        <v>20110720</v>
      </c>
      <c r="N12" s="34" t="s">
        <v>48</v>
      </c>
      <c r="O12" s="35">
        <v>11980000</v>
      </c>
      <c r="P12" s="22"/>
      <c r="Q12" s="12"/>
    </row>
    <row r="13" spans="1:17" s="46" customFormat="1" ht="34.5" customHeight="1" thickBot="1">
      <c r="A13" s="38" t="s">
        <v>49</v>
      </c>
      <c r="B13" s="39"/>
      <c r="C13" s="39" t="s">
        <v>50</v>
      </c>
      <c r="D13" s="40">
        <f>SUM(D9:D12)</f>
        <v>111.16</v>
      </c>
      <c r="E13" s="40">
        <f>SUM(E9:E12)</f>
        <v>16.358529411764707</v>
      </c>
      <c r="F13" s="40">
        <f>SUM(F9:F12)</f>
        <v>10.25</v>
      </c>
      <c r="G13" s="41">
        <v>0.68</v>
      </c>
      <c r="H13" s="42"/>
      <c r="I13" s="42"/>
      <c r="J13" s="42"/>
      <c r="K13" s="42"/>
      <c r="L13" s="42"/>
      <c r="M13" s="42"/>
      <c r="N13" s="42"/>
      <c r="O13" s="43">
        <f>SUM(O9:O12)</f>
        <v>96621332.200000003</v>
      </c>
      <c r="P13" s="44"/>
      <c r="Q13" s="45"/>
    </row>
    <row r="14" spans="1:17" ht="23.25" customHeight="1">
      <c r="A14" s="111" t="s">
        <v>51</v>
      </c>
      <c r="B14" s="112"/>
      <c r="C14" s="23"/>
      <c r="D14" s="24"/>
      <c r="E14" s="24"/>
      <c r="F14" s="25"/>
      <c r="G14" s="26"/>
      <c r="H14" s="24"/>
      <c r="I14" s="24"/>
      <c r="J14" s="24"/>
      <c r="K14" s="24"/>
      <c r="L14" s="24"/>
      <c r="M14" s="24"/>
      <c r="N14" s="27"/>
      <c r="O14" s="47"/>
      <c r="P14" s="22"/>
      <c r="Q14" s="12"/>
    </row>
    <row r="15" spans="1:17" s="12" customFormat="1" ht="54" customHeight="1">
      <c r="A15" s="29" t="s">
        <v>52</v>
      </c>
      <c r="B15" s="30" t="s">
        <v>23</v>
      </c>
      <c r="C15" s="30" t="s">
        <v>53</v>
      </c>
      <c r="D15" s="31">
        <v>23.263046046816399</v>
      </c>
      <c r="E15" s="31">
        <v>3.4210361833553602</v>
      </c>
      <c r="F15" s="48">
        <v>3.20893193998733</v>
      </c>
      <c r="G15" s="33">
        <v>0.94</v>
      </c>
      <c r="H15" s="34" t="s">
        <v>25</v>
      </c>
      <c r="I15" s="34" t="s">
        <v>26</v>
      </c>
      <c r="J15" s="34" t="s">
        <v>54</v>
      </c>
      <c r="K15" s="34" t="s">
        <v>55</v>
      </c>
      <c r="L15" s="34"/>
      <c r="M15" s="34">
        <v>20101027</v>
      </c>
      <c r="N15" s="34" t="s">
        <v>56</v>
      </c>
      <c r="O15" s="35">
        <v>24508108</v>
      </c>
      <c r="P15" s="22"/>
    </row>
    <row r="16" spans="1:17" s="12" customFormat="1" ht="41.25" customHeight="1">
      <c r="A16" s="29" t="s">
        <v>57</v>
      </c>
      <c r="B16" s="30" t="s">
        <v>58</v>
      </c>
      <c r="C16" s="30" t="s">
        <v>59</v>
      </c>
      <c r="D16" s="31">
        <v>26.094914607718898</v>
      </c>
      <c r="E16" s="31">
        <v>3.8374874423116001</v>
      </c>
      <c r="F16" s="48">
        <v>3.59956322088828</v>
      </c>
      <c r="G16" s="33">
        <v>0.94</v>
      </c>
      <c r="H16" s="34" t="s">
        <v>25</v>
      </c>
      <c r="I16" s="34" t="s">
        <v>26</v>
      </c>
      <c r="J16" s="34" t="s">
        <v>60</v>
      </c>
      <c r="K16" s="34" t="s">
        <v>61</v>
      </c>
      <c r="L16" s="34"/>
      <c r="M16" s="34">
        <v>20110131</v>
      </c>
      <c r="N16" s="34" t="s">
        <v>62</v>
      </c>
      <c r="O16" s="35">
        <v>19683279</v>
      </c>
      <c r="P16" s="22"/>
    </row>
    <row r="17" spans="1:17" s="12" customFormat="1" ht="41.25" customHeight="1">
      <c r="A17" s="29" t="s">
        <v>63</v>
      </c>
      <c r="B17" s="30" t="s">
        <v>64</v>
      </c>
      <c r="C17" s="30" t="s">
        <v>65</v>
      </c>
      <c r="D17" s="31">
        <v>13.7260274568588</v>
      </c>
      <c r="E17" s="31">
        <v>2.0185334495380598</v>
      </c>
      <c r="F17" s="48">
        <v>1.8933843756666999</v>
      </c>
      <c r="G17" s="33">
        <v>0.94</v>
      </c>
      <c r="H17" s="34" t="s">
        <v>25</v>
      </c>
      <c r="I17" s="34" t="s">
        <v>26</v>
      </c>
      <c r="J17" s="34" t="s">
        <v>66</v>
      </c>
      <c r="K17" s="49"/>
      <c r="L17" s="34" t="s">
        <v>67</v>
      </c>
      <c r="M17" s="34">
        <v>20110511</v>
      </c>
      <c r="N17" s="34" t="s">
        <v>68</v>
      </c>
      <c r="O17" s="35">
        <v>13236464.83</v>
      </c>
      <c r="P17" s="22"/>
    </row>
    <row r="18" spans="1:17" s="12" customFormat="1" ht="49.5" customHeight="1">
      <c r="A18" s="29" t="s">
        <v>69</v>
      </c>
      <c r="B18" s="30" t="s">
        <v>70</v>
      </c>
      <c r="C18" s="30" t="s">
        <v>71</v>
      </c>
      <c r="D18" s="31">
        <v>11.5410964580386</v>
      </c>
      <c r="E18" s="31">
        <v>1.69722006735861</v>
      </c>
      <c r="F18" s="48"/>
      <c r="G18" s="33"/>
      <c r="H18" s="50" t="s">
        <v>72</v>
      </c>
      <c r="I18" s="34" t="s">
        <v>73</v>
      </c>
      <c r="J18" s="34"/>
      <c r="K18" s="34"/>
      <c r="L18" s="34"/>
      <c r="M18" s="34">
        <v>20100507</v>
      </c>
      <c r="N18" s="34" t="s">
        <v>74</v>
      </c>
      <c r="O18" s="35">
        <v>12225518</v>
      </c>
      <c r="P18" s="22"/>
    </row>
    <row r="19" spans="1:17" s="12" customFormat="1" ht="41.25" customHeight="1">
      <c r="A19" s="29" t="s">
        <v>75</v>
      </c>
      <c r="B19" s="30" t="s">
        <v>76</v>
      </c>
      <c r="C19" s="30" t="s">
        <v>77</v>
      </c>
      <c r="D19" s="31">
        <v>10.536143054268001</v>
      </c>
      <c r="E19" s="31">
        <v>1.54943280209824</v>
      </c>
      <c r="F19" s="48"/>
      <c r="G19" s="33"/>
      <c r="H19" s="50" t="s">
        <v>72</v>
      </c>
      <c r="I19" s="34" t="s">
        <v>73</v>
      </c>
      <c r="J19" s="34"/>
      <c r="K19" s="34"/>
      <c r="L19" s="34"/>
      <c r="M19" s="34">
        <v>20080514</v>
      </c>
      <c r="N19" s="34" t="s">
        <v>78</v>
      </c>
      <c r="O19" s="35">
        <v>6162295</v>
      </c>
      <c r="P19" s="22"/>
    </row>
    <row r="20" spans="1:17" ht="41.25" customHeight="1">
      <c r="A20" s="29" t="s">
        <v>79</v>
      </c>
      <c r="B20" s="30" t="s">
        <v>80</v>
      </c>
      <c r="C20" s="30" t="s">
        <v>81</v>
      </c>
      <c r="D20" s="31">
        <v>9.0868944614620695</v>
      </c>
      <c r="E20" s="31">
        <v>1.33630800903854</v>
      </c>
      <c r="F20" s="48"/>
      <c r="G20" s="33"/>
      <c r="H20" s="50" t="s">
        <v>72</v>
      </c>
      <c r="I20" s="34" t="s">
        <v>73</v>
      </c>
      <c r="J20" s="34"/>
      <c r="K20" s="34"/>
      <c r="L20" s="34"/>
      <c r="M20" s="34">
        <v>20090605</v>
      </c>
      <c r="N20" s="34" t="s">
        <v>82</v>
      </c>
      <c r="O20" s="35">
        <v>7230000</v>
      </c>
      <c r="P20" s="22"/>
      <c r="Q20" s="12"/>
    </row>
    <row r="21" spans="1:17" ht="39" customHeight="1" thickBot="1">
      <c r="A21" s="38" t="s">
        <v>83</v>
      </c>
      <c r="B21" s="39"/>
      <c r="C21" s="39" t="s">
        <v>84</v>
      </c>
      <c r="D21" s="40">
        <f>SUM(D15:D16)+D17</f>
        <v>63.083988111394099</v>
      </c>
      <c r="E21" s="40">
        <f>SUM(E15:E16)+E17</f>
        <v>9.2770570752050201</v>
      </c>
      <c r="F21" s="40">
        <f>SUM(F15:F16)+F17</f>
        <v>8.7018795365423109</v>
      </c>
      <c r="G21" s="41">
        <v>0.94</v>
      </c>
      <c r="H21" s="42"/>
      <c r="I21" s="42"/>
      <c r="J21" s="42"/>
      <c r="K21" s="42"/>
      <c r="L21" s="42"/>
      <c r="M21" s="42"/>
      <c r="N21" s="51"/>
      <c r="O21" s="43">
        <f>O15+O16+O17</f>
        <v>57427851.829999998</v>
      </c>
      <c r="P21" s="22"/>
      <c r="Q21" s="12"/>
    </row>
    <row r="22" spans="1:17" ht="39" customHeight="1" thickBot="1">
      <c r="A22" s="52" t="s">
        <v>85</v>
      </c>
      <c r="B22" s="53"/>
      <c r="C22" s="53" t="s">
        <v>86</v>
      </c>
      <c r="D22" s="54">
        <f>D13+D21</f>
        <v>174.24398811139409</v>
      </c>
      <c r="E22" s="54">
        <f>E13+E21</f>
        <v>25.635586486969729</v>
      </c>
      <c r="F22" s="54">
        <f>F13+F21</f>
        <v>18.951879536542311</v>
      </c>
      <c r="G22" s="55">
        <f>F22/E22</f>
        <v>0.7392801232058932</v>
      </c>
      <c r="H22" s="56"/>
      <c r="I22" s="56"/>
      <c r="J22" s="56"/>
      <c r="K22" s="56"/>
      <c r="L22" s="56"/>
      <c r="M22" s="56"/>
      <c r="N22" s="57"/>
      <c r="O22" s="58"/>
      <c r="P22" s="22"/>
      <c r="Q22" s="12"/>
    </row>
    <row r="23" spans="1:17" ht="35.25" customHeight="1">
      <c r="A23" s="116" t="s">
        <v>87</v>
      </c>
      <c r="B23" s="117"/>
      <c r="C23" s="59"/>
      <c r="D23" s="60"/>
      <c r="E23" s="60"/>
      <c r="F23" s="61"/>
      <c r="G23" s="62"/>
      <c r="H23" s="60"/>
      <c r="I23" s="60"/>
      <c r="J23" s="60"/>
      <c r="K23" s="60"/>
      <c r="L23" s="60"/>
      <c r="M23" s="60"/>
      <c r="N23" s="63"/>
      <c r="O23" s="47"/>
      <c r="P23" s="22"/>
      <c r="Q23" s="12"/>
    </row>
    <row r="24" spans="1:17" ht="24" customHeight="1">
      <c r="A24" s="118" t="s">
        <v>88</v>
      </c>
      <c r="B24" s="119"/>
      <c r="C24" s="64"/>
      <c r="D24" s="50"/>
      <c r="E24" s="50"/>
      <c r="F24" s="65"/>
      <c r="G24" s="66"/>
      <c r="H24" s="50"/>
      <c r="I24" s="50"/>
      <c r="J24" s="50"/>
      <c r="K24" s="50"/>
      <c r="L24" s="50"/>
      <c r="M24" s="50"/>
      <c r="N24" s="67"/>
      <c r="O24" s="68"/>
      <c r="P24" s="22"/>
      <c r="Q24" s="12"/>
    </row>
    <row r="25" spans="1:17" ht="39.75" customHeight="1">
      <c r="A25" s="29" t="s">
        <v>89</v>
      </c>
      <c r="B25" s="30" t="s">
        <v>90</v>
      </c>
      <c r="C25" s="30" t="s">
        <v>91</v>
      </c>
      <c r="D25" s="31">
        <v>30.3901073347132</v>
      </c>
      <c r="E25" s="31">
        <v>4.4691334315754698</v>
      </c>
      <c r="F25" s="32">
        <v>3.1015786015133702</v>
      </c>
      <c r="G25" s="33">
        <v>0.7</v>
      </c>
      <c r="H25" s="34" t="s">
        <v>25</v>
      </c>
      <c r="I25" s="34" t="s">
        <v>92</v>
      </c>
      <c r="J25" s="34" t="s">
        <v>93</v>
      </c>
      <c r="K25" s="34" t="s">
        <v>94</v>
      </c>
      <c r="L25" s="34"/>
      <c r="M25" s="34"/>
      <c r="N25" s="69"/>
      <c r="O25" s="35"/>
      <c r="P25" s="22"/>
      <c r="Q25" s="12"/>
    </row>
    <row r="26" spans="1:17" ht="39.75" customHeight="1">
      <c r="A26" s="29" t="s">
        <v>95</v>
      </c>
      <c r="B26" s="30" t="s">
        <v>96</v>
      </c>
      <c r="C26" s="30" t="s">
        <v>97</v>
      </c>
      <c r="D26" s="31">
        <v>18.293795483774801</v>
      </c>
      <c r="E26" s="31">
        <v>2.6902640417315902</v>
      </c>
      <c r="F26" s="32">
        <v>1.86704324496173</v>
      </c>
      <c r="G26" s="33">
        <v>0.7</v>
      </c>
      <c r="H26" s="34" t="s">
        <v>25</v>
      </c>
      <c r="I26" s="34" t="s">
        <v>92</v>
      </c>
      <c r="J26" s="34" t="s">
        <v>98</v>
      </c>
      <c r="K26" s="34" t="s">
        <v>99</v>
      </c>
      <c r="L26" s="34"/>
      <c r="M26" s="34"/>
      <c r="N26" s="69"/>
      <c r="O26" s="35"/>
      <c r="P26" s="22"/>
      <c r="Q26" s="12"/>
    </row>
    <row r="27" spans="1:17" ht="39.75" customHeight="1">
      <c r="A27" s="29" t="s">
        <v>100</v>
      </c>
      <c r="B27" s="30" t="s">
        <v>101</v>
      </c>
      <c r="C27" s="30" t="s">
        <v>102</v>
      </c>
      <c r="D27" s="31">
        <v>8.6</v>
      </c>
      <c r="E27" s="31">
        <v>1.26</v>
      </c>
      <c r="F27" s="32">
        <v>0.86</v>
      </c>
      <c r="G27" s="33">
        <v>0.7</v>
      </c>
      <c r="H27" s="34" t="s">
        <v>25</v>
      </c>
      <c r="I27" s="34" t="s">
        <v>103</v>
      </c>
      <c r="J27" s="34" t="s">
        <v>104</v>
      </c>
      <c r="K27" s="34" t="s">
        <v>105</v>
      </c>
      <c r="L27" s="34"/>
      <c r="M27" s="34">
        <v>20111231</v>
      </c>
      <c r="N27" s="34" t="s">
        <v>106</v>
      </c>
      <c r="O27" s="35">
        <v>8403610</v>
      </c>
      <c r="P27" s="22"/>
      <c r="Q27" s="12"/>
    </row>
    <row r="28" spans="1:17" ht="39.75" customHeight="1">
      <c r="A28" s="29" t="s">
        <v>107</v>
      </c>
      <c r="B28" s="30" t="s">
        <v>108</v>
      </c>
      <c r="C28" s="30" t="s">
        <v>109</v>
      </c>
      <c r="D28" s="31">
        <v>18.609531242776502</v>
      </c>
      <c r="E28" s="31">
        <v>2.73669577099654</v>
      </c>
      <c r="F28" s="32">
        <v>1.8992668650716</v>
      </c>
      <c r="G28" s="33">
        <v>0.7</v>
      </c>
      <c r="H28" s="34" t="s">
        <v>25</v>
      </c>
      <c r="I28" s="34" t="s">
        <v>92</v>
      </c>
      <c r="J28" s="34" t="s">
        <v>93</v>
      </c>
      <c r="K28" s="34"/>
      <c r="L28" s="34" t="s">
        <v>110</v>
      </c>
      <c r="M28" s="34"/>
      <c r="N28" s="69"/>
      <c r="O28" s="35"/>
      <c r="P28" s="22"/>
      <c r="Q28" s="12"/>
    </row>
    <row r="29" spans="1:17" ht="27.75" customHeight="1" thickBot="1">
      <c r="A29" s="38" t="s">
        <v>49</v>
      </c>
      <c r="B29" s="39"/>
      <c r="C29" s="39" t="s">
        <v>50</v>
      </c>
      <c r="D29" s="40">
        <f>SUM(D25:D28)</f>
        <v>75.8934340612645</v>
      </c>
      <c r="E29" s="40">
        <f>SUM(E25:E28)</f>
        <v>11.1560932443036</v>
      </c>
      <c r="F29" s="40">
        <f>SUM(F25:F28)</f>
        <v>7.7278887115467008</v>
      </c>
      <c r="G29" s="41">
        <v>0.7</v>
      </c>
      <c r="H29" s="42"/>
      <c r="I29" s="42"/>
      <c r="J29" s="42"/>
      <c r="K29" s="42"/>
      <c r="L29" s="42"/>
      <c r="M29" s="42"/>
      <c r="N29" s="51"/>
      <c r="O29" s="43">
        <f>SUM(O25:O28)</f>
        <v>8403610</v>
      </c>
      <c r="P29" s="22"/>
      <c r="Q29" s="12"/>
    </row>
    <row r="30" spans="1:17" ht="33" customHeight="1">
      <c r="A30" s="111" t="s">
        <v>111</v>
      </c>
      <c r="B30" s="112"/>
      <c r="C30" s="23"/>
      <c r="D30" s="24"/>
      <c r="E30" s="24"/>
      <c r="F30" s="25"/>
      <c r="G30" s="26"/>
      <c r="H30" s="24"/>
      <c r="I30" s="24"/>
      <c r="J30" s="24"/>
      <c r="K30" s="24"/>
      <c r="L30" s="24"/>
      <c r="M30" s="24"/>
      <c r="N30" s="27"/>
      <c r="O30" s="28"/>
      <c r="P30" s="22"/>
      <c r="Q30" s="12"/>
    </row>
    <row r="31" spans="1:17" ht="42" customHeight="1">
      <c r="A31" s="29" t="s">
        <v>112</v>
      </c>
      <c r="B31" s="30" t="s">
        <v>90</v>
      </c>
      <c r="C31" s="30"/>
      <c r="D31" s="31">
        <v>30.854313212466401</v>
      </c>
      <c r="E31" s="31">
        <v>4.5373990018333004</v>
      </c>
      <c r="F31" s="32">
        <v>3.3304508673456401</v>
      </c>
      <c r="G31" s="33">
        <v>0.73</v>
      </c>
      <c r="H31" s="34" t="s">
        <v>25</v>
      </c>
      <c r="I31" s="34" t="s">
        <v>26</v>
      </c>
      <c r="J31" s="34" t="s">
        <v>113</v>
      </c>
      <c r="K31" s="34" t="s">
        <v>114</v>
      </c>
      <c r="L31" s="34"/>
      <c r="M31" s="34">
        <v>20110926</v>
      </c>
      <c r="N31" s="34" t="s">
        <v>115</v>
      </c>
      <c r="O31" s="35">
        <v>33744444</v>
      </c>
      <c r="P31" s="22"/>
      <c r="Q31" s="12"/>
    </row>
    <row r="32" spans="1:17" s="74" customFormat="1" ht="42" customHeight="1">
      <c r="A32" s="29" t="s">
        <v>116</v>
      </c>
      <c r="B32" s="70" t="s">
        <v>117</v>
      </c>
      <c r="C32" s="30" t="s">
        <v>118</v>
      </c>
      <c r="D32" s="31">
        <v>10</v>
      </c>
      <c r="E32" s="31">
        <f>D32/6.8</f>
        <v>1.4705882352941178</v>
      </c>
      <c r="F32" s="32">
        <f>E32*G32</f>
        <v>1.0735294117647058</v>
      </c>
      <c r="G32" s="33">
        <v>0.73</v>
      </c>
      <c r="H32" s="34" t="s">
        <v>25</v>
      </c>
      <c r="I32" s="71" t="s">
        <v>119</v>
      </c>
      <c r="J32" s="34" t="s">
        <v>120</v>
      </c>
      <c r="K32" s="34" t="s">
        <v>121</v>
      </c>
      <c r="L32" s="34"/>
      <c r="M32" s="34"/>
      <c r="N32" s="34"/>
      <c r="O32" s="35"/>
      <c r="P32" s="72"/>
      <c r="Q32" s="73"/>
    </row>
    <row r="33" spans="1:17" s="74" customFormat="1" ht="46.5" customHeight="1">
      <c r="A33" s="29" t="s">
        <v>122</v>
      </c>
      <c r="B33" s="70" t="s">
        <v>123</v>
      </c>
      <c r="C33" s="30" t="s">
        <v>124</v>
      </c>
      <c r="D33" s="31">
        <v>8.32</v>
      </c>
      <c r="E33" s="31">
        <f>D33/6.8</f>
        <v>1.223529411764706</v>
      </c>
      <c r="F33" s="32">
        <f>E33*G33</f>
        <v>0.89317647058823535</v>
      </c>
      <c r="G33" s="33">
        <v>0.73</v>
      </c>
      <c r="H33" s="34" t="s">
        <v>25</v>
      </c>
      <c r="I33" s="34" t="s">
        <v>92</v>
      </c>
      <c r="J33" s="34" t="s">
        <v>125</v>
      </c>
      <c r="K33" s="34" t="s">
        <v>126</v>
      </c>
      <c r="L33" s="34"/>
      <c r="M33" s="34"/>
      <c r="N33" s="69"/>
      <c r="O33" s="35"/>
      <c r="P33" s="72"/>
      <c r="Q33" s="73"/>
    </row>
    <row r="34" spans="1:17" ht="89.25" customHeight="1">
      <c r="A34" s="29" t="s">
        <v>127</v>
      </c>
      <c r="B34" s="30" t="s">
        <v>128</v>
      </c>
      <c r="C34" s="30" t="s">
        <v>129</v>
      </c>
      <c r="D34" s="31">
        <v>17.45</v>
      </c>
      <c r="E34" s="31">
        <v>2.5129298960765398</v>
      </c>
      <c r="F34" s="32">
        <v>1.84449054372018</v>
      </c>
      <c r="G34" s="33">
        <v>0.73</v>
      </c>
      <c r="H34" s="34" t="s">
        <v>25</v>
      </c>
      <c r="I34" s="34" t="s">
        <v>26</v>
      </c>
      <c r="J34" s="34" t="s">
        <v>130</v>
      </c>
      <c r="K34" s="34" t="s">
        <v>131</v>
      </c>
      <c r="L34" s="34"/>
      <c r="M34" s="34">
        <v>20110818</v>
      </c>
      <c r="N34" s="34" t="s">
        <v>132</v>
      </c>
      <c r="O34" s="35">
        <v>17205746</v>
      </c>
      <c r="P34" s="22"/>
      <c r="Q34" s="12"/>
    </row>
    <row r="35" spans="1:17" s="75" customFormat="1" ht="83.25" customHeight="1">
      <c r="A35" s="29" t="s">
        <v>133</v>
      </c>
      <c r="B35" s="30" t="s">
        <v>134</v>
      </c>
      <c r="C35" s="30" t="s">
        <v>135</v>
      </c>
      <c r="D35" s="31">
        <v>27.59</v>
      </c>
      <c r="E35" s="31">
        <f>D35/6.8</f>
        <v>4.0573529411764708</v>
      </c>
      <c r="F35" s="32">
        <f>E35*G35</f>
        <v>2.9618676470588237</v>
      </c>
      <c r="G35" s="33">
        <v>0.73</v>
      </c>
      <c r="H35" s="34" t="s">
        <v>25</v>
      </c>
      <c r="I35" s="34" t="s">
        <v>26</v>
      </c>
      <c r="J35" s="34" t="s">
        <v>136</v>
      </c>
      <c r="K35" s="34" t="s">
        <v>137</v>
      </c>
      <c r="L35" s="34"/>
      <c r="M35" s="34">
        <v>20120929</v>
      </c>
      <c r="N35" s="34" t="s">
        <v>138</v>
      </c>
      <c r="O35" s="35">
        <v>25282484</v>
      </c>
      <c r="P35" s="22"/>
      <c r="Q35" s="12"/>
    </row>
    <row r="36" spans="1:17" ht="39" customHeight="1">
      <c r="A36" s="29" t="s">
        <v>139</v>
      </c>
      <c r="B36" s="30" t="s">
        <v>108</v>
      </c>
      <c r="C36" s="30" t="s">
        <v>140</v>
      </c>
      <c r="D36" s="31">
        <v>36.8102221868849</v>
      </c>
      <c r="E36" s="31">
        <v>5.4132679686595404</v>
      </c>
      <c r="F36" s="32">
        <v>3.97333868899611</v>
      </c>
      <c r="G36" s="33">
        <v>0.73</v>
      </c>
      <c r="H36" s="34" t="s">
        <v>25</v>
      </c>
      <c r="I36" s="34" t="s">
        <v>26</v>
      </c>
      <c r="J36" s="34" t="s">
        <v>141</v>
      </c>
      <c r="K36" s="37"/>
      <c r="L36" s="34" t="s">
        <v>142</v>
      </c>
      <c r="M36" s="34">
        <v>20121231</v>
      </c>
      <c r="N36" s="34" t="s">
        <v>143</v>
      </c>
      <c r="O36" s="35">
        <v>24984665</v>
      </c>
      <c r="P36" s="22"/>
      <c r="Q36" s="12"/>
    </row>
    <row r="37" spans="1:17" ht="45" customHeight="1">
      <c r="A37" s="29" t="s">
        <v>144</v>
      </c>
      <c r="B37" s="30" t="s">
        <v>145</v>
      </c>
      <c r="C37" s="30" t="s">
        <v>146</v>
      </c>
      <c r="D37" s="31">
        <v>7.7434304374740801</v>
      </c>
      <c r="E37" s="31">
        <v>1.1387397702167801</v>
      </c>
      <c r="F37" s="32"/>
      <c r="G37" s="33"/>
      <c r="H37" s="50" t="s">
        <v>72</v>
      </c>
      <c r="I37" s="34" t="s">
        <v>73</v>
      </c>
      <c r="J37" s="34"/>
      <c r="K37" s="34" t="s">
        <v>147</v>
      </c>
      <c r="L37" s="34"/>
      <c r="M37" s="34">
        <v>20100401</v>
      </c>
      <c r="N37" s="34" t="s">
        <v>148</v>
      </c>
      <c r="O37" s="35">
        <v>7740000</v>
      </c>
      <c r="P37" s="22"/>
      <c r="Q37" s="12"/>
    </row>
    <row r="38" spans="1:17" ht="35.25" customHeight="1" thickBot="1">
      <c r="A38" s="38" t="s">
        <v>49</v>
      </c>
      <c r="B38" s="39"/>
      <c r="C38" s="39" t="s">
        <v>84</v>
      </c>
      <c r="D38" s="40">
        <f>SUM(D31:D35)+D36</f>
        <v>131.02453539935129</v>
      </c>
      <c r="E38" s="40">
        <f>SUM(E31:E35)+E36</f>
        <v>19.215067454804675</v>
      </c>
      <c r="F38" s="40">
        <f>SUM(F31:F35)+F36</f>
        <v>14.076853629473696</v>
      </c>
      <c r="G38" s="41">
        <v>0.73</v>
      </c>
      <c r="H38" s="42"/>
      <c r="I38" s="42"/>
      <c r="J38" s="42"/>
      <c r="K38" s="42"/>
      <c r="L38" s="42"/>
      <c r="M38" s="42"/>
      <c r="N38" s="51"/>
      <c r="O38" s="43">
        <f>SUM(O31:O36)</f>
        <v>101217339</v>
      </c>
      <c r="P38" s="22"/>
      <c r="Q38" s="12"/>
    </row>
    <row r="39" spans="1:17" ht="23.25" customHeight="1">
      <c r="A39" s="111" t="s">
        <v>149</v>
      </c>
      <c r="B39" s="112"/>
      <c r="C39" s="23"/>
      <c r="D39" s="24"/>
      <c r="E39" s="24"/>
      <c r="F39" s="25"/>
      <c r="G39" s="26"/>
      <c r="H39" s="24"/>
      <c r="I39" s="24"/>
      <c r="J39" s="24"/>
      <c r="K39" s="24"/>
      <c r="L39" s="24"/>
      <c r="M39" s="24"/>
      <c r="N39" s="27"/>
      <c r="O39" s="28"/>
      <c r="P39" s="22"/>
      <c r="Q39" s="12"/>
    </row>
    <row r="40" spans="1:17" ht="31.5" customHeight="1">
      <c r="A40" s="29" t="s">
        <v>150</v>
      </c>
      <c r="B40" s="30" t="s">
        <v>151</v>
      </c>
      <c r="C40" s="30" t="s">
        <v>152</v>
      </c>
      <c r="D40" s="31">
        <v>8.4708442837750297</v>
      </c>
      <c r="E40" s="31">
        <v>1.2457123946727999</v>
      </c>
      <c r="F40" s="32">
        <v>0.79102737061722705</v>
      </c>
      <c r="G40" s="33">
        <v>0.64</v>
      </c>
      <c r="H40" s="34" t="s">
        <v>25</v>
      </c>
      <c r="I40" s="34" t="s">
        <v>26</v>
      </c>
      <c r="J40" s="34" t="s">
        <v>153</v>
      </c>
      <c r="K40" s="34" t="s">
        <v>154</v>
      </c>
      <c r="L40" s="34"/>
      <c r="M40" s="34">
        <v>20100826</v>
      </c>
      <c r="N40" s="34" t="s">
        <v>155</v>
      </c>
      <c r="O40" s="35">
        <v>6650000</v>
      </c>
      <c r="P40" s="22"/>
      <c r="Q40" s="12"/>
    </row>
    <row r="41" spans="1:17" s="75" customFormat="1" ht="38.25" customHeight="1">
      <c r="A41" s="29" t="s">
        <v>156</v>
      </c>
      <c r="B41" s="30" t="s">
        <v>157</v>
      </c>
      <c r="C41" s="30" t="s">
        <v>158</v>
      </c>
      <c r="D41" s="31">
        <v>8.89</v>
      </c>
      <c r="E41" s="32">
        <v>1.306596228422318</v>
      </c>
      <c r="F41" s="32">
        <v>0.82968860504816999</v>
      </c>
      <c r="G41" s="33">
        <v>0.64</v>
      </c>
      <c r="H41" s="34" t="s">
        <v>25</v>
      </c>
      <c r="I41" s="34" t="s">
        <v>92</v>
      </c>
      <c r="J41" s="34" t="s">
        <v>159</v>
      </c>
      <c r="K41" s="34" t="s">
        <v>160</v>
      </c>
      <c r="L41" s="34"/>
      <c r="M41" s="34"/>
      <c r="N41" s="34"/>
      <c r="O41" s="35"/>
      <c r="P41" s="22"/>
      <c r="Q41" s="76"/>
    </row>
    <row r="42" spans="1:17" ht="38.25">
      <c r="A42" s="29" t="s">
        <v>161</v>
      </c>
      <c r="B42" s="30" t="s">
        <v>162</v>
      </c>
      <c r="C42" s="30" t="s">
        <v>163</v>
      </c>
      <c r="D42" s="31">
        <f>8.91351088933974+10.4944203557948</f>
        <v>19.407931245134542</v>
      </c>
      <c r="E42" s="31">
        <f>1.3108104249029+1.5432971111463</f>
        <v>2.8541075360492001</v>
      </c>
      <c r="F42" s="32">
        <f>0.832364619813343+0.9799936655779</f>
        <v>1.812358285391243</v>
      </c>
      <c r="G42" s="33">
        <v>0.64</v>
      </c>
      <c r="H42" s="34" t="s">
        <v>25</v>
      </c>
      <c r="I42" s="34" t="s">
        <v>92</v>
      </c>
      <c r="J42" s="34" t="s">
        <v>164</v>
      </c>
      <c r="K42" s="34" t="s">
        <v>165</v>
      </c>
      <c r="L42" s="34"/>
      <c r="M42" s="34"/>
      <c r="N42" s="34"/>
      <c r="O42" s="35"/>
      <c r="P42" s="22"/>
      <c r="Q42" s="76" t="s">
        <v>166</v>
      </c>
    </row>
    <row r="43" spans="1:17" ht="46.5" customHeight="1">
      <c r="A43" s="29" t="s">
        <v>167</v>
      </c>
      <c r="B43" s="30" t="s">
        <v>168</v>
      </c>
      <c r="C43" s="30" t="s">
        <v>169</v>
      </c>
      <c r="D43" s="31">
        <v>18.844753218398999</v>
      </c>
      <c r="E43" s="31">
        <v>2.7712872379998501</v>
      </c>
      <c r="F43" s="32">
        <v>1.7597673961299101</v>
      </c>
      <c r="G43" s="33">
        <v>0.64</v>
      </c>
      <c r="H43" s="34" t="s">
        <v>25</v>
      </c>
      <c r="I43" s="34" t="s">
        <v>92</v>
      </c>
      <c r="J43" s="34" t="s">
        <v>170</v>
      </c>
      <c r="K43" s="34" t="s">
        <v>171</v>
      </c>
      <c r="L43" s="34"/>
      <c r="M43" s="34">
        <v>20121210</v>
      </c>
      <c r="N43" s="34" t="s">
        <v>172</v>
      </c>
      <c r="O43" s="35">
        <v>11963115</v>
      </c>
      <c r="P43" s="22"/>
      <c r="Q43" s="12"/>
    </row>
    <row r="44" spans="1:17" ht="50.25" customHeight="1">
      <c r="A44" s="29" t="s">
        <v>173</v>
      </c>
      <c r="B44" s="30" t="s">
        <v>174</v>
      </c>
      <c r="C44" s="30" t="s">
        <v>175</v>
      </c>
      <c r="D44" s="31">
        <v>9.3513558835069492</v>
      </c>
      <c r="E44" s="31">
        <v>1.37519939463338</v>
      </c>
      <c r="F44" s="32">
        <v>0.873251615592193</v>
      </c>
      <c r="G44" s="33">
        <v>0.64</v>
      </c>
      <c r="H44" s="34" t="s">
        <v>25</v>
      </c>
      <c r="I44" s="34" t="s">
        <v>26</v>
      </c>
      <c r="J44" s="34" t="s">
        <v>176</v>
      </c>
      <c r="K44" s="34"/>
      <c r="L44" s="34" t="s">
        <v>177</v>
      </c>
      <c r="M44" s="34">
        <v>20110510</v>
      </c>
      <c r="N44" s="34" t="s">
        <v>178</v>
      </c>
      <c r="O44" s="35">
        <v>6927742.7400000002</v>
      </c>
      <c r="P44" s="22"/>
      <c r="Q44" s="12"/>
    </row>
    <row r="45" spans="1:17" ht="31.5" customHeight="1" thickBot="1">
      <c r="A45" s="38" t="s">
        <v>49</v>
      </c>
      <c r="B45" s="39"/>
      <c r="C45" s="39" t="s">
        <v>50</v>
      </c>
      <c r="D45" s="40">
        <f>SUM(D40:D44)</f>
        <v>64.964884630815519</v>
      </c>
      <c r="E45" s="40">
        <f>SUM(E40:E44)</f>
        <v>9.552902791777548</v>
      </c>
      <c r="F45" s="40">
        <f>SUM(F40:F44)</f>
        <v>6.0660932727787431</v>
      </c>
      <c r="G45" s="41">
        <v>0.64</v>
      </c>
      <c r="H45" s="42"/>
      <c r="I45" s="42"/>
      <c r="J45" s="42"/>
      <c r="K45" s="42"/>
      <c r="L45" s="42"/>
      <c r="M45" s="42"/>
      <c r="N45" s="13"/>
      <c r="O45" s="43">
        <f>SUM(O40:O44)</f>
        <v>25540857.740000002</v>
      </c>
      <c r="P45" s="22"/>
      <c r="Q45" s="12"/>
    </row>
    <row r="46" spans="1:17" ht="31.5" customHeight="1">
      <c r="A46" s="111" t="s">
        <v>179</v>
      </c>
      <c r="B46" s="112"/>
      <c r="C46" s="23"/>
      <c r="D46" s="24"/>
      <c r="E46" s="24"/>
      <c r="F46" s="25"/>
      <c r="G46" s="26"/>
      <c r="H46" s="24"/>
      <c r="I46" s="24"/>
      <c r="J46" s="24"/>
      <c r="K46" s="24"/>
      <c r="L46" s="24"/>
      <c r="M46" s="24"/>
      <c r="N46" s="27"/>
      <c r="O46" s="28"/>
      <c r="P46" s="22"/>
      <c r="Q46" s="12"/>
    </row>
    <row r="47" spans="1:17" s="80" customFormat="1" ht="33.75" customHeight="1">
      <c r="A47" s="29" t="s">
        <v>180</v>
      </c>
      <c r="B47" s="30" t="s">
        <v>181</v>
      </c>
      <c r="C47" s="30" t="s">
        <v>182</v>
      </c>
      <c r="D47" s="77">
        <v>43.65</v>
      </c>
      <c r="E47" s="78">
        <v>6.4189446295808903</v>
      </c>
      <c r="F47" s="79">
        <v>4.7179243027419604</v>
      </c>
      <c r="G47" s="33">
        <v>0.76</v>
      </c>
      <c r="H47" s="77" t="s">
        <v>25</v>
      </c>
      <c r="I47" s="34" t="s">
        <v>26</v>
      </c>
      <c r="J47" s="34" t="s">
        <v>183</v>
      </c>
      <c r="K47" s="34" t="s">
        <v>184</v>
      </c>
      <c r="L47" s="77"/>
      <c r="M47" s="34">
        <v>20110704</v>
      </c>
      <c r="N47" s="34" t="s">
        <v>185</v>
      </c>
      <c r="O47" s="35">
        <v>30510190</v>
      </c>
      <c r="P47" s="72"/>
      <c r="Q47" s="73"/>
    </row>
    <row r="48" spans="1:17" ht="33.75" customHeight="1" thickBot="1">
      <c r="A48" s="38" t="s">
        <v>49</v>
      </c>
      <c r="B48" s="39"/>
      <c r="C48" s="39" t="s">
        <v>50</v>
      </c>
      <c r="D48" s="42">
        <v>43.65</v>
      </c>
      <c r="E48" s="40">
        <v>6.4189446295808903</v>
      </c>
      <c r="F48" s="81">
        <v>4.7179243027419604</v>
      </c>
      <c r="G48" s="41">
        <v>0.76</v>
      </c>
      <c r="H48" s="42"/>
      <c r="I48" s="42"/>
      <c r="J48" s="42"/>
      <c r="K48" s="42"/>
      <c r="L48" s="42"/>
      <c r="M48" s="42"/>
      <c r="N48" s="51"/>
      <c r="O48" s="43">
        <f>O47</f>
        <v>30510190</v>
      </c>
      <c r="P48" s="22"/>
      <c r="Q48" s="12"/>
    </row>
    <row r="49" spans="1:17" ht="40.5" customHeight="1">
      <c r="A49" s="111" t="s">
        <v>186</v>
      </c>
      <c r="B49" s="112"/>
      <c r="C49" s="23"/>
      <c r="D49" s="24"/>
      <c r="E49" s="24"/>
      <c r="F49" s="25"/>
      <c r="G49" s="26"/>
      <c r="H49" s="24"/>
      <c r="I49" s="24"/>
      <c r="J49" s="24"/>
      <c r="K49" s="24"/>
      <c r="L49" s="24"/>
      <c r="M49" s="24"/>
      <c r="N49" s="27"/>
      <c r="O49" s="47"/>
      <c r="P49" s="22"/>
      <c r="Q49" s="12"/>
    </row>
    <row r="50" spans="1:17" ht="39.75" customHeight="1">
      <c r="A50" s="29" t="s">
        <v>187</v>
      </c>
      <c r="B50" s="30" t="s">
        <v>188</v>
      </c>
      <c r="C50" s="30" t="s">
        <v>189</v>
      </c>
      <c r="D50" s="31">
        <v>54.7939293684476</v>
      </c>
      <c r="E50" s="31">
        <v>8.0579307894775898</v>
      </c>
      <c r="F50" s="32">
        <v>5.0926122589498402</v>
      </c>
      <c r="G50" s="33">
        <v>0.63</v>
      </c>
      <c r="H50" s="34" t="s">
        <v>25</v>
      </c>
      <c r="I50" s="34" t="s">
        <v>26</v>
      </c>
      <c r="J50" s="34" t="s">
        <v>190</v>
      </c>
      <c r="K50" s="34" t="s">
        <v>191</v>
      </c>
      <c r="L50" s="34"/>
      <c r="M50" s="34">
        <v>20111206</v>
      </c>
      <c r="N50" s="34" t="s">
        <v>192</v>
      </c>
      <c r="O50" s="35">
        <v>52869809</v>
      </c>
      <c r="P50" s="22"/>
      <c r="Q50" s="12"/>
    </row>
    <row r="51" spans="1:17" ht="33.75" customHeight="1">
      <c r="A51" s="29" t="s">
        <v>193</v>
      </c>
      <c r="B51" s="30" t="s">
        <v>194</v>
      </c>
      <c r="C51" s="30" t="s">
        <v>195</v>
      </c>
      <c r="D51" s="31">
        <v>19.604428634027201</v>
      </c>
      <c r="E51" s="31">
        <v>2.8830042108863601</v>
      </c>
      <c r="F51" s="32">
        <v>1.8220586612801799</v>
      </c>
      <c r="G51" s="33">
        <v>0.63</v>
      </c>
      <c r="H51" s="34" t="s">
        <v>25</v>
      </c>
      <c r="I51" s="77" t="s">
        <v>92</v>
      </c>
      <c r="J51" s="34" t="s">
        <v>196</v>
      </c>
      <c r="K51" s="34" t="s">
        <v>197</v>
      </c>
      <c r="L51" s="34"/>
      <c r="M51" s="34"/>
      <c r="N51" s="69"/>
      <c r="O51" s="35"/>
      <c r="P51" s="22"/>
      <c r="Q51" s="12"/>
    </row>
    <row r="52" spans="1:17" ht="36.75" customHeight="1">
      <c r="A52" s="29" t="s">
        <v>198</v>
      </c>
      <c r="B52" s="30" t="s">
        <v>199</v>
      </c>
      <c r="C52" s="30" t="s">
        <v>200</v>
      </c>
      <c r="D52" s="31">
        <v>49.818795713027903</v>
      </c>
      <c r="E52" s="31">
        <v>7.3262934872099903</v>
      </c>
      <c r="F52" s="32">
        <v>4.6302174839167201</v>
      </c>
      <c r="G52" s="33">
        <v>0.63</v>
      </c>
      <c r="H52" s="34" t="s">
        <v>25</v>
      </c>
      <c r="I52" s="34" t="s">
        <v>26</v>
      </c>
      <c r="J52" s="34" t="s">
        <v>196</v>
      </c>
      <c r="K52" s="34" t="s">
        <v>201</v>
      </c>
      <c r="L52" s="34"/>
      <c r="M52" s="34"/>
      <c r="N52" s="69"/>
      <c r="O52" s="35"/>
      <c r="P52" s="22"/>
      <c r="Q52" s="12"/>
    </row>
    <row r="53" spans="1:17" ht="32.25" customHeight="1" thickBot="1">
      <c r="A53" s="38" t="s">
        <v>202</v>
      </c>
      <c r="B53" s="39"/>
      <c r="C53" s="39" t="s">
        <v>50</v>
      </c>
      <c r="D53" s="40">
        <f>SUM(D50:D52)</f>
        <v>124.21715371550269</v>
      </c>
      <c r="E53" s="40">
        <f>SUM(E50:E52)</f>
        <v>18.267228487573941</v>
      </c>
      <c r="F53" s="40">
        <f>SUM(F50:F52)</f>
        <v>11.544888404146739</v>
      </c>
      <c r="G53" s="41">
        <v>0.63</v>
      </c>
      <c r="H53" s="42"/>
      <c r="I53" s="42"/>
      <c r="J53" s="42"/>
      <c r="K53" s="42"/>
      <c r="L53" s="42"/>
      <c r="M53" s="42"/>
      <c r="N53" s="51"/>
      <c r="O53" s="43">
        <f>SUM(O50:O52)</f>
        <v>52869809</v>
      </c>
      <c r="P53" s="22"/>
      <c r="Q53" s="12"/>
    </row>
    <row r="54" spans="1:17" ht="33" customHeight="1">
      <c r="A54" s="111" t="s">
        <v>203</v>
      </c>
      <c r="B54" s="112"/>
      <c r="C54" s="23"/>
      <c r="D54" s="24"/>
      <c r="E54" s="24"/>
      <c r="F54" s="25"/>
      <c r="G54" s="26"/>
      <c r="H54" s="24"/>
      <c r="I54" s="24"/>
      <c r="J54" s="24"/>
      <c r="K54" s="24"/>
      <c r="L54" s="24"/>
      <c r="M54" s="24"/>
      <c r="N54" s="27"/>
      <c r="O54" s="28"/>
      <c r="P54" s="22"/>
      <c r="Q54" s="12"/>
    </row>
    <row r="55" spans="1:17" s="92" customFormat="1" ht="34.5" customHeight="1">
      <c r="A55" s="82" t="s">
        <v>204</v>
      </c>
      <c r="B55" s="83" t="s">
        <v>205</v>
      </c>
      <c r="C55" s="83" t="s">
        <v>206</v>
      </c>
      <c r="D55" s="84">
        <v>17.0253137200732</v>
      </c>
      <c r="E55" s="84">
        <v>2.5037226058931101</v>
      </c>
      <c r="F55" s="85"/>
      <c r="G55" s="86"/>
      <c r="H55" s="87" t="s">
        <v>72</v>
      </c>
      <c r="I55" s="88" t="s">
        <v>73</v>
      </c>
      <c r="J55" s="88" t="s">
        <v>207</v>
      </c>
      <c r="K55" s="88" t="s">
        <v>165</v>
      </c>
      <c r="L55" s="88"/>
      <c r="M55" s="88"/>
      <c r="N55" s="89"/>
      <c r="O55" s="90"/>
      <c r="P55" s="91"/>
    </row>
    <row r="56" spans="1:17" ht="29.25" customHeight="1">
      <c r="A56" s="29" t="s">
        <v>208</v>
      </c>
      <c r="B56" s="30" t="s">
        <v>209</v>
      </c>
      <c r="C56" s="30" t="s">
        <v>210</v>
      </c>
      <c r="D56" s="31">
        <v>15.525472682672101</v>
      </c>
      <c r="E56" s="31">
        <v>2.2831577474517801</v>
      </c>
      <c r="F56" s="32">
        <v>1.44067253864207</v>
      </c>
      <c r="G56" s="33">
        <v>0.63</v>
      </c>
      <c r="H56" s="34" t="s">
        <v>25</v>
      </c>
      <c r="I56" s="34" t="s">
        <v>26</v>
      </c>
      <c r="J56" s="34" t="s">
        <v>207</v>
      </c>
      <c r="K56" s="34" t="s">
        <v>211</v>
      </c>
      <c r="L56" s="34"/>
      <c r="M56" s="34"/>
      <c r="N56" s="69"/>
      <c r="O56" s="35"/>
      <c r="P56" s="22"/>
      <c r="Q56" s="12"/>
    </row>
    <row r="57" spans="1:17" ht="27" customHeight="1">
      <c r="A57" s="29" t="s">
        <v>212</v>
      </c>
      <c r="B57" s="30" t="s">
        <v>213</v>
      </c>
      <c r="C57" s="30" t="s">
        <v>214</v>
      </c>
      <c r="D57" s="31">
        <v>14.9727599129192</v>
      </c>
      <c r="E57" s="31">
        <v>2.2018764577822298</v>
      </c>
      <c r="F57" s="32">
        <v>1.3893840448605901</v>
      </c>
      <c r="G57" s="33">
        <v>0.63</v>
      </c>
      <c r="H57" s="34" t="s">
        <v>25</v>
      </c>
      <c r="I57" s="34" t="s">
        <v>26</v>
      </c>
      <c r="J57" s="34" t="s">
        <v>207</v>
      </c>
      <c r="K57" s="34" t="s">
        <v>211</v>
      </c>
      <c r="L57" s="34"/>
      <c r="M57" s="34"/>
      <c r="N57" s="69"/>
      <c r="O57" s="35"/>
      <c r="P57" s="22"/>
      <c r="Q57" s="12"/>
    </row>
    <row r="58" spans="1:17" ht="29.25" customHeight="1" thickBot="1">
      <c r="A58" s="38" t="s">
        <v>49</v>
      </c>
      <c r="B58" s="39"/>
      <c r="C58" s="39" t="s">
        <v>50</v>
      </c>
      <c r="D58" s="40">
        <f>SUM(D55:D57)</f>
        <v>47.523546315664504</v>
      </c>
      <c r="E58" s="40">
        <f>SUM(E55:E57)</f>
        <v>6.9887568111271197</v>
      </c>
      <c r="F58" s="40">
        <f>SUM(F55:F57)</f>
        <v>2.8300565835026603</v>
      </c>
      <c r="G58" s="41">
        <v>0.63</v>
      </c>
      <c r="H58" s="42"/>
      <c r="I58" s="42"/>
      <c r="J58" s="42"/>
      <c r="K58" s="42"/>
      <c r="L58" s="42"/>
      <c r="M58" s="42"/>
      <c r="N58" s="93"/>
      <c r="O58" s="43">
        <f>SUM(O55:O57)</f>
        <v>0</v>
      </c>
      <c r="P58" s="22"/>
      <c r="Q58" s="12"/>
    </row>
    <row r="59" spans="1:17" ht="38.25" customHeight="1">
      <c r="A59" s="111" t="s">
        <v>215</v>
      </c>
      <c r="B59" s="112"/>
      <c r="C59" s="23"/>
      <c r="D59" s="24"/>
      <c r="E59" s="24"/>
      <c r="F59" s="25"/>
      <c r="G59" s="26"/>
      <c r="H59" s="24"/>
      <c r="I59" s="24"/>
      <c r="J59" s="24"/>
      <c r="K59" s="24"/>
      <c r="L59" s="24"/>
      <c r="M59" s="24"/>
      <c r="N59" s="27"/>
      <c r="O59" s="28"/>
      <c r="P59" s="22"/>
      <c r="Q59" s="12"/>
    </row>
    <row r="60" spans="1:17" s="74" customFormat="1" ht="41.25" customHeight="1">
      <c r="A60" s="29" t="s">
        <v>216</v>
      </c>
      <c r="B60" s="30" t="s">
        <v>217</v>
      </c>
      <c r="C60" s="30" t="s">
        <v>218</v>
      </c>
      <c r="D60" s="31">
        <v>15.248675566746501</v>
      </c>
      <c r="E60" s="31">
        <v>2.2424522892274199</v>
      </c>
      <c r="F60" s="32">
        <v>1.4261996559486401</v>
      </c>
      <c r="G60" s="33">
        <v>0.64</v>
      </c>
      <c r="H60" s="34" t="s">
        <v>25</v>
      </c>
      <c r="I60" s="34" t="s">
        <v>26</v>
      </c>
      <c r="J60" s="34" t="s">
        <v>219</v>
      </c>
      <c r="K60" s="34" t="s">
        <v>220</v>
      </c>
      <c r="L60" s="34"/>
      <c r="M60" s="34">
        <v>20110331</v>
      </c>
      <c r="N60" s="34" t="s">
        <v>221</v>
      </c>
      <c r="O60" s="35">
        <v>9929719</v>
      </c>
      <c r="P60" s="72"/>
      <c r="Q60" s="73"/>
    </row>
    <row r="61" spans="1:17" s="74" customFormat="1" ht="36" customHeight="1">
      <c r="A61" s="29" t="s">
        <v>222</v>
      </c>
      <c r="B61" s="30" t="s">
        <v>223</v>
      </c>
      <c r="C61" s="30" t="s">
        <v>224</v>
      </c>
      <c r="D61" s="31">
        <v>8.15</v>
      </c>
      <c r="E61" s="31">
        <f>D61/6.8</f>
        <v>1.1985294117647061</v>
      </c>
      <c r="F61" s="32">
        <f>E61*G61</f>
        <v>0.7670588235294119</v>
      </c>
      <c r="G61" s="33">
        <v>0.64</v>
      </c>
      <c r="H61" s="34" t="s">
        <v>25</v>
      </c>
      <c r="I61" s="34" t="s">
        <v>92</v>
      </c>
      <c r="J61" s="34" t="s">
        <v>225</v>
      </c>
      <c r="K61" s="34" t="s">
        <v>226</v>
      </c>
      <c r="L61" s="34"/>
      <c r="M61" s="34"/>
      <c r="N61" s="34" t="s">
        <v>227</v>
      </c>
      <c r="O61" s="35">
        <v>7460000</v>
      </c>
      <c r="P61" s="72"/>
      <c r="Q61" s="73"/>
    </row>
    <row r="62" spans="1:17" s="80" customFormat="1" ht="31.5" customHeight="1">
      <c r="A62" s="29" t="s">
        <v>228</v>
      </c>
      <c r="B62" s="30" t="s">
        <v>229</v>
      </c>
      <c r="C62" s="30" t="s">
        <v>230</v>
      </c>
      <c r="D62" s="31">
        <v>22.454972967178598</v>
      </c>
      <c r="E62" s="31">
        <v>3.3022019069380399</v>
      </c>
      <c r="F62" s="32">
        <v>2.10020041281259</v>
      </c>
      <c r="G62" s="33">
        <v>0.64</v>
      </c>
      <c r="H62" s="34" t="s">
        <v>25</v>
      </c>
      <c r="I62" s="34" t="s">
        <v>92</v>
      </c>
      <c r="J62" s="34" t="s">
        <v>231</v>
      </c>
      <c r="K62" s="34" t="s">
        <v>232</v>
      </c>
      <c r="L62" s="34"/>
      <c r="M62" s="34"/>
      <c r="N62" s="69"/>
      <c r="O62" s="35"/>
      <c r="P62" s="94" t="s">
        <v>233</v>
      </c>
      <c r="Q62" s="73"/>
    </row>
    <row r="63" spans="1:17" s="80" customFormat="1" ht="36" customHeight="1">
      <c r="A63" s="29" t="s">
        <v>234</v>
      </c>
      <c r="B63" s="30" t="s">
        <v>235</v>
      </c>
      <c r="C63" s="30" t="s">
        <v>236</v>
      </c>
      <c r="D63" s="31">
        <v>14.0814231763751</v>
      </c>
      <c r="E63" s="31">
        <v>2.07079752593752</v>
      </c>
      <c r="F63" s="32">
        <v>1.3170272264962599</v>
      </c>
      <c r="G63" s="33">
        <v>0.64</v>
      </c>
      <c r="H63" s="34" t="s">
        <v>25</v>
      </c>
      <c r="I63" s="34" t="s">
        <v>92</v>
      </c>
      <c r="J63" s="34" t="s">
        <v>237</v>
      </c>
      <c r="K63" s="34" t="s">
        <v>238</v>
      </c>
      <c r="L63" s="34"/>
      <c r="M63" s="34"/>
      <c r="N63" s="69"/>
      <c r="O63" s="35"/>
      <c r="P63" s="94" t="s">
        <v>233</v>
      </c>
      <c r="Q63" s="73"/>
    </row>
    <row r="64" spans="1:17" s="80" customFormat="1" ht="36" customHeight="1">
      <c r="A64" s="29" t="s">
        <v>239</v>
      </c>
      <c r="B64" s="30" t="s">
        <v>240</v>
      </c>
      <c r="C64" s="30" t="s">
        <v>241</v>
      </c>
      <c r="D64" s="31">
        <v>10.773760534302101</v>
      </c>
      <c r="E64" s="31">
        <v>1.58437654916208</v>
      </c>
      <c r="F64" s="32">
        <v>1.0076634852670801</v>
      </c>
      <c r="G64" s="33">
        <v>0.64</v>
      </c>
      <c r="H64" s="34" t="s">
        <v>25</v>
      </c>
      <c r="I64" s="34" t="s">
        <v>92</v>
      </c>
      <c r="J64" s="34" t="s">
        <v>242</v>
      </c>
      <c r="K64" s="34" t="s">
        <v>243</v>
      </c>
      <c r="L64" s="34"/>
      <c r="M64" s="34"/>
      <c r="N64" s="69"/>
      <c r="O64" s="35"/>
      <c r="P64" s="94" t="s">
        <v>233</v>
      </c>
      <c r="Q64" s="73"/>
    </row>
    <row r="65" spans="1:17" s="74" customFormat="1" ht="50.25" customHeight="1">
      <c r="A65" s="29" t="s">
        <v>244</v>
      </c>
      <c r="B65" s="30" t="s">
        <v>245</v>
      </c>
      <c r="C65" s="30" t="s">
        <v>246</v>
      </c>
      <c r="D65" s="31">
        <v>13.36</v>
      </c>
      <c r="E65" s="31">
        <f>D65/6.8</f>
        <v>1.9647058823529411</v>
      </c>
      <c r="F65" s="32">
        <f>E65*G65</f>
        <v>1.2574117647058822</v>
      </c>
      <c r="G65" s="33">
        <v>0.64</v>
      </c>
      <c r="H65" s="34" t="s">
        <v>25</v>
      </c>
      <c r="I65" s="34" t="s">
        <v>92</v>
      </c>
      <c r="J65" s="34" t="s">
        <v>225</v>
      </c>
      <c r="K65" s="34" t="s">
        <v>247</v>
      </c>
      <c r="L65" s="34"/>
      <c r="M65" s="34"/>
      <c r="N65" s="34" t="s">
        <v>248</v>
      </c>
      <c r="O65" s="35">
        <v>15278786</v>
      </c>
      <c r="P65" s="72"/>
      <c r="Q65" s="73"/>
    </row>
    <row r="66" spans="1:17" ht="36" customHeight="1" thickBot="1">
      <c r="A66" s="38" t="s">
        <v>49</v>
      </c>
      <c r="B66" s="39"/>
      <c r="C66" s="39" t="s">
        <v>50</v>
      </c>
      <c r="D66" s="40">
        <f>SUM(D60:D65)</f>
        <v>84.068832244602291</v>
      </c>
      <c r="E66" s="40">
        <f>SUM(E60:E65)</f>
        <v>12.363063565382706</v>
      </c>
      <c r="F66" s="40">
        <f>SUM(F60:F65)</f>
        <v>7.8755613687598638</v>
      </c>
      <c r="G66" s="41">
        <v>0.64</v>
      </c>
      <c r="H66" s="42"/>
      <c r="I66" s="42"/>
      <c r="J66" s="42"/>
      <c r="K66" s="42"/>
      <c r="L66" s="42"/>
      <c r="M66" s="42"/>
      <c r="N66" s="51"/>
      <c r="O66" s="43">
        <f>SUM(O60:O65)</f>
        <v>32668505</v>
      </c>
      <c r="P66" s="22"/>
      <c r="Q66" s="12"/>
    </row>
    <row r="67" spans="1:17" ht="32.25" customHeight="1">
      <c r="A67" s="111" t="s">
        <v>249</v>
      </c>
      <c r="B67" s="112"/>
      <c r="C67" s="23"/>
      <c r="D67" s="24"/>
      <c r="E67" s="24"/>
      <c r="F67" s="25"/>
      <c r="G67" s="26"/>
      <c r="H67" s="24"/>
      <c r="I67" s="24"/>
      <c r="J67" s="24"/>
      <c r="K67" s="24"/>
      <c r="L67" s="24"/>
      <c r="M67" s="24"/>
      <c r="N67" s="27"/>
      <c r="O67" s="28"/>
      <c r="P67" s="22"/>
      <c r="Q67" s="12"/>
    </row>
    <row r="68" spans="1:17" ht="47.25" customHeight="1">
      <c r="A68" s="29" t="s">
        <v>250</v>
      </c>
      <c r="B68" s="30" t="s">
        <v>251</v>
      </c>
      <c r="C68" s="30" t="s">
        <v>252</v>
      </c>
      <c r="D68" s="31">
        <v>35.131927777401401</v>
      </c>
      <c r="E68" s="31">
        <v>5.1664599672649203</v>
      </c>
      <c r="F68" s="32">
        <v>3.2497033194096301</v>
      </c>
      <c r="G68" s="33">
        <v>0.62</v>
      </c>
      <c r="H68" s="34" t="s">
        <v>25</v>
      </c>
      <c r="I68" s="34" t="s">
        <v>26</v>
      </c>
      <c r="J68" s="34" t="s">
        <v>253</v>
      </c>
      <c r="K68" s="34" t="s">
        <v>254</v>
      </c>
      <c r="L68" s="34"/>
      <c r="M68" s="34">
        <v>20110811</v>
      </c>
      <c r="N68" s="34" t="s">
        <v>255</v>
      </c>
      <c r="O68" s="35">
        <v>38657056</v>
      </c>
      <c r="P68" s="22"/>
      <c r="Q68" s="12"/>
    </row>
    <row r="69" spans="1:17" ht="47.25" customHeight="1">
      <c r="A69" s="29" t="s">
        <v>256</v>
      </c>
      <c r="B69" s="30" t="s">
        <v>257</v>
      </c>
      <c r="C69" s="30" t="s">
        <v>258</v>
      </c>
      <c r="D69" s="31">
        <v>24.313049013175799</v>
      </c>
      <c r="E69" s="31">
        <v>3.57544838429056</v>
      </c>
      <c r="F69" s="32">
        <v>2.2489570337187601</v>
      </c>
      <c r="G69" s="33">
        <v>0.62</v>
      </c>
      <c r="H69" s="34" t="s">
        <v>25</v>
      </c>
      <c r="I69" s="34" t="s">
        <v>92</v>
      </c>
      <c r="J69" s="34" t="s">
        <v>259</v>
      </c>
      <c r="K69" s="34" t="s">
        <v>260</v>
      </c>
      <c r="L69" s="34"/>
      <c r="M69" s="34">
        <v>20120323</v>
      </c>
      <c r="N69" s="34" t="s">
        <v>261</v>
      </c>
      <c r="O69" s="35">
        <v>17790007</v>
      </c>
      <c r="P69" s="22"/>
      <c r="Q69" s="12"/>
    </row>
    <row r="70" spans="1:17" ht="36.75" customHeight="1">
      <c r="A70" s="29" t="s">
        <v>262</v>
      </c>
      <c r="B70" s="30" t="s">
        <v>263</v>
      </c>
      <c r="C70" s="30" t="s">
        <v>264</v>
      </c>
      <c r="D70" s="31">
        <v>6.2836033877863402</v>
      </c>
      <c r="E70" s="31">
        <v>0.92405932173328598</v>
      </c>
      <c r="F70" s="32">
        <v>0.58123331337023698</v>
      </c>
      <c r="G70" s="33">
        <v>0.62</v>
      </c>
      <c r="H70" s="34" t="s">
        <v>25</v>
      </c>
      <c r="I70" s="34" t="s">
        <v>26</v>
      </c>
      <c r="J70" s="34" t="s">
        <v>265</v>
      </c>
      <c r="K70" s="34" t="s">
        <v>266</v>
      </c>
      <c r="L70" s="34"/>
      <c r="M70" s="34">
        <v>20100730</v>
      </c>
      <c r="N70" s="34" t="s">
        <v>267</v>
      </c>
      <c r="O70" s="35">
        <v>6890722</v>
      </c>
      <c r="P70" s="22"/>
      <c r="Q70" s="12"/>
    </row>
    <row r="71" spans="1:17" ht="47.25" customHeight="1">
      <c r="A71" s="29" t="s">
        <v>268</v>
      </c>
      <c r="B71" s="30" t="s">
        <v>269</v>
      </c>
      <c r="C71" s="30" t="s">
        <v>270</v>
      </c>
      <c r="D71" s="31">
        <v>24.103719834327499</v>
      </c>
      <c r="E71" s="31">
        <v>3.5446646815187601</v>
      </c>
      <c r="F71" s="32">
        <v>2.2295940846753002</v>
      </c>
      <c r="G71" s="33">
        <v>0.62</v>
      </c>
      <c r="H71" s="34" t="s">
        <v>25</v>
      </c>
      <c r="I71" s="34" t="s">
        <v>39</v>
      </c>
      <c r="J71" s="34" t="s">
        <v>136</v>
      </c>
      <c r="K71" s="34" t="s">
        <v>271</v>
      </c>
      <c r="L71" s="34"/>
      <c r="M71" s="34">
        <v>20120924</v>
      </c>
      <c r="N71" s="34" t="s">
        <v>272</v>
      </c>
      <c r="O71" s="35">
        <v>20435907</v>
      </c>
      <c r="P71" s="95"/>
      <c r="Q71" s="12"/>
    </row>
    <row r="72" spans="1:17" ht="47.25" customHeight="1">
      <c r="A72" s="29" t="s">
        <v>273</v>
      </c>
      <c r="B72" s="30" t="s">
        <v>274</v>
      </c>
      <c r="C72" s="30" t="s">
        <v>275</v>
      </c>
      <c r="D72" s="31">
        <v>17.984530277376301</v>
      </c>
      <c r="E72" s="31">
        <v>2.6447838643200501</v>
      </c>
      <c r="F72" s="32">
        <v>1.66356905065731</v>
      </c>
      <c r="G72" s="33">
        <v>0.62</v>
      </c>
      <c r="H72" s="34" t="s">
        <v>25</v>
      </c>
      <c r="I72" s="34" t="s">
        <v>92</v>
      </c>
      <c r="J72" s="34" t="s">
        <v>276</v>
      </c>
      <c r="K72" s="34" t="s">
        <v>277</v>
      </c>
      <c r="L72" s="34"/>
      <c r="M72" s="34"/>
      <c r="N72" s="69"/>
      <c r="O72" s="35"/>
      <c r="P72" s="22"/>
      <c r="Q72" s="12"/>
    </row>
    <row r="73" spans="1:17" ht="47.25" customHeight="1">
      <c r="A73" s="29" t="s">
        <v>278</v>
      </c>
      <c r="B73" s="30" t="s">
        <v>279</v>
      </c>
      <c r="C73" s="30" t="s">
        <v>280</v>
      </c>
      <c r="D73" s="31">
        <v>2.3717209289079002</v>
      </c>
      <c r="E73" s="31">
        <v>0.34878248954528002</v>
      </c>
      <c r="F73" s="32">
        <v>0.21938418592398101</v>
      </c>
      <c r="G73" s="33">
        <v>0.62</v>
      </c>
      <c r="H73" s="34" t="s">
        <v>25</v>
      </c>
      <c r="I73" s="34" t="s">
        <v>92</v>
      </c>
      <c r="J73" s="34" t="s">
        <v>281</v>
      </c>
      <c r="K73" s="34" t="s">
        <v>282</v>
      </c>
      <c r="L73" s="34"/>
      <c r="M73" s="34"/>
      <c r="N73" s="69"/>
      <c r="O73" s="35"/>
      <c r="P73" s="22"/>
      <c r="Q73" s="12"/>
    </row>
    <row r="74" spans="1:17" ht="47.25" customHeight="1">
      <c r="A74" s="29" t="s">
        <v>283</v>
      </c>
      <c r="B74" s="30" t="s">
        <v>284</v>
      </c>
      <c r="C74" s="30" t="s">
        <v>285</v>
      </c>
      <c r="D74" s="31">
        <v>16.264483988921501</v>
      </c>
      <c r="E74" s="31">
        <v>2.3918358807237401</v>
      </c>
      <c r="F74" s="32"/>
      <c r="G74" s="33"/>
      <c r="H74" s="49" t="s">
        <v>72</v>
      </c>
      <c r="I74" s="34" t="s">
        <v>73</v>
      </c>
      <c r="J74" s="34" t="s">
        <v>286</v>
      </c>
      <c r="K74" s="34" t="s">
        <v>287</v>
      </c>
      <c r="L74" s="34"/>
      <c r="M74" s="34"/>
      <c r="N74" s="69"/>
      <c r="O74" s="35"/>
      <c r="P74" s="22"/>
      <c r="Q74" s="12"/>
    </row>
    <row r="75" spans="1:17" ht="57" customHeight="1">
      <c r="A75" s="29" t="s">
        <v>288</v>
      </c>
      <c r="B75" s="30" t="s">
        <v>289</v>
      </c>
      <c r="C75" s="30" t="s">
        <v>290</v>
      </c>
      <c r="D75" s="31">
        <v>55.486515789913099</v>
      </c>
      <c r="E75" s="31">
        <v>8.1597817338107603</v>
      </c>
      <c r="F75" s="32"/>
      <c r="G75" s="33"/>
      <c r="H75" s="49" t="s">
        <v>72</v>
      </c>
      <c r="I75" s="34" t="s">
        <v>73</v>
      </c>
      <c r="J75" s="34" t="s">
        <v>291</v>
      </c>
      <c r="K75" s="34" t="s">
        <v>292</v>
      </c>
      <c r="L75" s="34"/>
      <c r="M75" s="34"/>
      <c r="N75" s="69"/>
      <c r="O75" s="35"/>
      <c r="P75" s="22"/>
      <c r="Q75" s="12"/>
    </row>
    <row r="76" spans="1:17" ht="51" customHeight="1">
      <c r="A76" s="29" t="s">
        <v>293</v>
      </c>
      <c r="B76" s="30" t="s">
        <v>294</v>
      </c>
      <c r="C76" s="30" t="s">
        <v>295</v>
      </c>
      <c r="D76" s="31">
        <v>45.162311355284203</v>
      </c>
      <c r="E76" s="31">
        <v>6.6415163757770896</v>
      </c>
      <c r="F76" s="32"/>
      <c r="G76" s="33"/>
      <c r="H76" s="49" t="s">
        <v>72</v>
      </c>
      <c r="I76" s="34" t="s">
        <v>73</v>
      </c>
      <c r="J76" s="34" t="s">
        <v>296</v>
      </c>
      <c r="K76" s="34" t="s">
        <v>297</v>
      </c>
      <c r="L76" s="34"/>
      <c r="M76" s="34"/>
      <c r="N76" s="69"/>
      <c r="O76" s="35"/>
      <c r="P76" s="22"/>
      <c r="Q76" s="12"/>
    </row>
    <row r="77" spans="1:17" ht="25.5" customHeight="1">
      <c r="A77" s="96" t="s">
        <v>202</v>
      </c>
      <c r="B77" s="64"/>
      <c r="C77" s="64" t="s">
        <v>84</v>
      </c>
      <c r="D77" s="97">
        <f>SUM(D68:D73)</f>
        <v>110.18855121897525</v>
      </c>
      <c r="E77" s="97">
        <f>SUM(E68:E73)</f>
        <v>16.204198708672855</v>
      </c>
      <c r="F77" s="97">
        <f>SUM(F68:F73)</f>
        <v>10.192440987755219</v>
      </c>
      <c r="G77" s="66">
        <v>0.62</v>
      </c>
      <c r="H77" s="50"/>
      <c r="I77" s="50"/>
      <c r="J77" s="50"/>
      <c r="K77" s="50"/>
      <c r="L77" s="50"/>
      <c r="M77" s="50"/>
      <c r="N77" s="69"/>
      <c r="O77" s="68">
        <f>SUM(O68:O73)</f>
        <v>83773692</v>
      </c>
      <c r="P77" s="22"/>
      <c r="Q77" s="12"/>
    </row>
    <row r="78" spans="1:17" ht="29.25" customHeight="1" thickBot="1">
      <c r="A78" s="38" t="s">
        <v>298</v>
      </c>
      <c r="B78" s="39"/>
      <c r="C78" s="39" t="s">
        <v>299</v>
      </c>
      <c r="D78" s="98">
        <f>D77+D66+D58+D53+D48+D45+D38+D29</f>
        <v>681.53093758617604</v>
      </c>
      <c r="E78" s="98">
        <f>E77+E66+E58+E53+E48+E45+E38+E29</f>
        <v>100.16625569322335</v>
      </c>
      <c r="F78" s="98">
        <f>F77+F66+F58+F53+F48+F45+F38+F29</f>
        <v>65.031707260705588</v>
      </c>
      <c r="G78" s="41">
        <f>F78/E78</f>
        <v>0.64923767800482179</v>
      </c>
      <c r="H78" s="13"/>
      <c r="I78" s="13"/>
      <c r="J78" s="13"/>
      <c r="K78" s="13"/>
      <c r="L78" s="13"/>
      <c r="M78" s="13"/>
      <c r="N78" s="51"/>
      <c r="O78" s="43"/>
      <c r="P78" s="22"/>
      <c r="Q78" s="12"/>
    </row>
    <row r="79" spans="1:17" ht="36" customHeight="1" thickBot="1">
      <c r="A79" s="113" t="s">
        <v>300</v>
      </c>
      <c r="B79" s="114"/>
      <c r="C79" s="16"/>
      <c r="D79" s="17"/>
      <c r="E79" s="17"/>
      <c r="F79" s="18"/>
      <c r="G79" s="19"/>
      <c r="H79" s="17"/>
      <c r="I79" s="17"/>
      <c r="J79" s="17"/>
      <c r="K79" s="17"/>
      <c r="L79" s="17"/>
      <c r="M79" s="17"/>
      <c r="N79" s="99"/>
      <c r="O79" s="21"/>
      <c r="P79" s="22"/>
      <c r="Q79" s="12"/>
    </row>
    <row r="80" spans="1:17" ht="32.25" customHeight="1">
      <c r="A80" s="111" t="s">
        <v>301</v>
      </c>
      <c r="B80" s="112"/>
      <c r="C80" s="23"/>
      <c r="D80" s="24"/>
      <c r="E80" s="24"/>
      <c r="F80" s="25"/>
      <c r="G80" s="26"/>
      <c r="H80" s="24"/>
      <c r="I80" s="24"/>
      <c r="J80" s="24"/>
      <c r="K80" s="24"/>
      <c r="L80" s="24"/>
      <c r="M80" s="24"/>
      <c r="N80" s="27"/>
      <c r="O80" s="28"/>
      <c r="P80" s="22"/>
      <c r="Q80" s="12"/>
    </row>
    <row r="81" spans="1:17" ht="60.75" customHeight="1">
      <c r="A81" s="29" t="s">
        <v>302</v>
      </c>
      <c r="B81" s="30" t="s">
        <v>303</v>
      </c>
      <c r="C81" s="30" t="s">
        <v>304</v>
      </c>
      <c r="D81" s="31">
        <v>54.38</v>
      </c>
      <c r="E81" s="31">
        <v>8</v>
      </c>
      <c r="F81" s="32">
        <v>6.13</v>
      </c>
      <c r="G81" s="33">
        <v>0.77</v>
      </c>
      <c r="H81" s="34" t="s">
        <v>25</v>
      </c>
      <c r="I81" s="34" t="s">
        <v>26</v>
      </c>
      <c r="J81" s="34" t="s">
        <v>305</v>
      </c>
      <c r="K81" s="34" t="s">
        <v>306</v>
      </c>
      <c r="L81" s="34"/>
      <c r="M81" s="34">
        <v>20110810</v>
      </c>
      <c r="N81" s="34" t="s">
        <v>307</v>
      </c>
      <c r="O81" s="35">
        <v>54307395</v>
      </c>
      <c r="P81" s="22"/>
      <c r="Q81" s="12"/>
    </row>
    <row r="82" spans="1:17" ht="37.5" customHeight="1">
      <c r="A82" s="29" t="s">
        <v>308</v>
      </c>
      <c r="B82" s="30" t="s">
        <v>309</v>
      </c>
      <c r="C82" s="30" t="s">
        <v>310</v>
      </c>
      <c r="D82" s="31">
        <v>21.034412678219901</v>
      </c>
      <c r="E82" s="31">
        <v>3.0932959820911701</v>
      </c>
      <c r="F82" s="32">
        <v>2.3694647222818301</v>
      </c>
      <c r="G82" s="33">
        <v>0.77</v>
      </c>
      <c r="H82" s="34" t="s">
        <v>25</v>
      </c>
      <c r="I82" s="34" t="s">
        <v>92</v>
      </c>
      <c r="J82" s="34" t="s">
        <v>311</v>
      </c>
      <c r="K82" s="34" t="s">
        <v>312</v>
      </c>
      <c r="L82" s="34"/>
      <c r="M82" s="34">
        <v>20120601</v>
      </c>
      <c r="N82" s="34" t="s">
        <v>313</v>
      </c>
      <c r="O82" s="35">
        <v>15957507</v>
      </c>
      <c r="P82" s="22"/>
      <c r="Q82" s="12"/>
    </row>
    <row r="83" spans="1:17" ht="30.75" customHeight="1">
      <c r="A83" s="29" t="s">
        <v>314</v>
      </c>
      <c r="B83" s="30" t="s">
        <v>315</v>
      </c>
      <c r="C83" s="30" t="s">
        <v>316</v>
      </c>
      <c r="D83" s="31">
        <v>12.016980298161499</v>
      </c>
      <c r="E83" s="31">
        <v>1.7672029850237401</v>
      </c>
      <c r="F83" s="32">
        <v>1.35367748652819</v>
      </c>
      <c r="G83" s="33">
        <v>0.77</v>
      </c>
      <c r="H83" s="34" t="s">
        <v>25</v>
      </c>
      <c r="I83" s="34" t="s">
        <v>92</v>
      </c>
      <c r="J83" s="34" t="s">
        <v>317</v>
      </c>
      <c r="K83" s="34" t="s">
        <v>318</v>
      </c>
      <c r="L83" s="34"/>
      <c r="M83" s="34"/>
      <c r="N83" s="69"/>
      <c r="O83" s="35"/>
      <c r="P83" s="22"/>
      <c r="Q83" s="12"/>
    </row>
    <row r="84" spans="1:17" ht="27.75" customHeight="1">
      <c r="A84" s="29" t="s">
        <v>319</v>
      </c>
      <c r="B84" s="100" t="s">
        <v>320</v>
      </c>
      <c r="C84" s="30" t="s">
        <v>321</v>
      </c>
      <c r="D84" s="31">
        <v>2.14636864063469</v>
      </c>
      <c r="E84" s="31">
        <v>0.31564244715216</v>
      </c>
      <c r="F84" s="32">
        <v>0.241782114518555</v>
      </c>
      <c r="G84" s="33">
        <v>0.77</v>
      </c>
      <c r="H84" s="34" t="s">
        <v>322</v>
      </c>
      <c r="I84" s="34" t="s">
        <v>26</v>
      </c>
      <c r="J84" s="34" t="s">
        <v>323</v>
      </c>
      <c r="K84" s="34"/>
      <c r="L84" s="34" t="s">
        <v>324</v>
      </c>
      <c r="M84" s="34"/>
      <c r="N84" s="69"/>
      <c r="O84" s="35"/>
      <c r="P84" s="22"/>
      <c r="Q84" s="12"/>
    </row>
    <row r="85" spans="1:17" ht="30.75" customHeight="1">
      <c r="A85" s="29" t="s">
        <v>325</v>
      </c>
      <c r="B85" s="100" t="s">
        <v>326</v>
      </c>
      <c r="C85" s="30" t="s">
        <v>327</v>
      </c>
      <c r="D85" s="31">
        <v>6.9756980820627401</v>
      </c>
      <c r="E85" s="31">
        <v>1.0258379532445201</v>
      </c>
      <c r="F85" s="32">
        <v>0.785791872185302</v>
      </c>
      <c r="G85" s="33">
        <v>0.77</v>
      </c>
      <c r="H85" s="34" t="s">
        <v>322</v>
      </c>
      <c r="I85" s="34" t="s">
        <v>26</v>
      </c>
      <c r="J85" s="34" t="s">
        <v>323</v>
      </c>
      <c r="K85" s="34"/>
      <c r="L85" s="34" t="s">
        <v>328</v>
      </c>
      <c r="M85" s="34"/>
      <c r="N85" s="69"/>
      <c r="O85" s="35"/>
      <c r="P85" s="22"/>
      <c r="Q85" s="12"/>
    </row>
    <row r="86" spans="1:17" ht="27" customHeight="1" thickBot="1">
      <c r="A86" s="38" t="s">
        <v>202</v>
      </c>
      <c r="B86" s="39"/>
      <c r="C86" s="39" t="s">
        <v>50</v>
      </c>
      <c r="D86" s="40">
        <f>SUM(D81:D85)</f>
        <v>96.553459699078829</v>
      </c>
      <c r="E86" s="40">
        <f>SUM(E81:E85)</f>
        <v>14.201979367511591</v>
      </c>
      <c r="F86" s="40">
        <f>SUM(F81:F85)</f>
        <v>10.880716195513877</v>
      </c>
      <c r="G86" s="41">
        <v>0.77</v>
      </c>
      <c r="H86" s="42"/>
      <c r="I86" s="42"/>
      <c r="J86" s="42"/>
      <c r="K86" s="42"/>
      <c r="L86" s="42"/>
      <c r="M86" s="42"/>
      <c r="N86" s="51"/>
      <c r="O86" s="43">
        <f>SUM(O81:O85)</f>
        <v>70264902</v>
      </c>
      <c r="P86" s="22"/>
      <c r="Q86" s="12"/>
    </row>
    <row r="87" spans="1:17" ht="29.25" customHeight="1" thickBot="1">
      <c r="A87" s="52" t="s">
        <v>298</v>
      </c>
      <c r="B87" s="53"/>
      <c r="C87" s="53" t="s">
        <v>329</v>
      </c>
      <c r="D87" s="54">
        <v>96.557431556625104</v>
      </c>
      <c r="E87" s="54">
        <v>14.199622287739</v>
      </c>
      <c r="F87" s="101">
        <v>10.875792609861</v>
      </c>
      <c r="G87" s="55">
        <v>0.77</v>
      </c>
      <c r="H87" s="56"/>
      <c r="I87" s="56"/>
      <c r="J87" s="56"/>
      <c r="K87" s="56"/>
      <c r="L87" s="56"/>
      <c r="M87" s="56"/>
      <c r="N87" s="56"/>
      <c r="O87" s="102">
        <f>O13+O21+O29+O38+O45+O48+O53+O58+O66+O77+O86</f>
        <v>559298088.76999998</v>
      </c>
      <c r="P87" s="103"/>
      <c r="Q87" s="12"/>
    </row>
    <row r="88" spans="1:17" ht="70.5" customHeight="1"/>
    <row r="89" spans="1:17" s="105" customFormat="1" ht="49.5" customHeight="1">
      <c r="B89" s="115"/>
      <c r="C89" s="115"/>
      <c r="N89" s="106"/>
      <c r="O89" s="107">
        <v>4185085.19</v>
      </c>
    </row>
    <row r="90" spans="1:17" ht="70.5" customHeight="1">
      <c r="N90" s="108"/>
      <c r="O90" s="109">
        <f>O87+O89</f>
        <v>563483173.96000004</v>
      </c>
    </row>
    <row r="91" spans="1:17" ht="70.5" customHeight="1">
      <c r="N91" s="108"/>
      <c r="O91" s="109"/>
    </row>
    <row r="92" spans="1:17" ht="70.5" customHeight="1">
      <c r="N92" s="108"/>
      <c r="O92" s="109"/>
    </row>
    <row r="93" spans="1:17" ht="70.5" customHeight="1">
      <c r="N93" s="108"/>
      <c r="O93" s="109"/>
    </row>
    <row r="94" spans="1:17" ht="70.5" customHeight="1">
      <c r="N94" s="108"/>
      <c r="O94" s="109"/>
    </row>
    <row r="95" spans="1:17" ht="70.5" customHeight="1">
      <c r="N95" s="108"/>
      <c r="O95" s="109"/>
    </row>
    <row r="96" spans="1:17" ht="70.5" customHeight="1">
      <c r="N96" s="110"/>
      <c r="O96" s="109"/>
    </row>
    <row r="97" spans="14:15" ht="70.5" customHeight="1">
      <c r="N97" s="110"/>
      <c r="O97" s="109"/>
    </row>
    <row r="98" spans="14:15" ht="70.5" customHeight="1">
      <c r="N98" s="110"/>
      <c r="O98" s="109"/>
    </row>
    <row r="99" spans="14:15" ht="70.5" customHeight="1">
      <c r="N99" s="110"/>
      <c r="O99" s="109"/>
    </row>
    <row r="100" spans="14:15" ht="70.5" customHeight="1">
      <c r="N100" s="110"/>
      <c r="O100" s="109"/>
    </row>
    <row r="101" spans="14:15" ht="70.5" customHeight="1">
      <c r="N101" s="110"/>
      <c r="O101" s="109"/>
    </row>
    <row r="102" spans="14:15" ht="70.5" customHeight="1">
      <c r="N102" s="110"/>
      <c r="O102" s="109"/>
    </row>
    <row r="103" spans="14:15" ht="70.5" customHeight="1">
      <c r="N103" s="110"/>
      <c r="O103" s="109"/>
    </row>
    <row r="104" spans="14:15" ht="70.5" customHeight="1">
      <c r="N104" s="110"/>
      <c r="O104" s="109"/>
    </row>
    <row r="105" spans="14:15" ht="70.5" customHeight="1">
      <c r="N105" s="110"/>
      <c r="O105" s="109"/>
    </row>
    <row r="106" spans="14:15" ht="70.5" customHeight="1">
      <c r="N106" s="110"/>
      <c r="O106" s="109"/>
    </row>
    <row r="107" spans="14:15" ht="70.5" customHeight="1">
      <c r="N107" s="110"/>
      <c r="O107" s="109"/>
    </row>
    <row r="108" spans="14:15" ht="70.5" customHeight="1">
      <c r="N108" s="110"/>
      <c r="O108" s="109"/>
    </row>
    <row r="109" spans="14:15" ht="70.5" customHeight="1">
      <c r="N109" s="110"/>
      <c r="O109" s="109"/>
    </row>
    <row r="110" spans="14:15" ht="70.5" customHeight="1">
      <c r="N110" s="110"/>
      <c r="O110" s="109"/>
    </row>
    <row r="111" spans="14:15" ht="70.5" customHeight="1">
      <c r="N111" s="110"/>
      <c r="O111" s="109"/>
    </row>
    <row r="112" spans="14:15" ht="70.5" customHeight="1">
      <c r="N112" s="110"/>
      <c r="O112" s="109"/>
    </row>
    <row r="113" spans="14:15" ht="70.5" customHeight="1">
      <c r="N113" s="110"/>
      <c r="O113" s="109"/>
    </row>
    <row r="114" spans="14:15" ht="70.5" customHeight="1"/>
    <row r="115" spans="14:15" ht="70.5" customHeight="1"/>
    <row r="116" spans="14:15" ht="70.5" customHeight="1"/>
    <row r="117" spans="14:15" ht="70.5" customHeight="1"/>
    <row r="118" spans="14:15" ht="70.5" customHeight="1"/>
    <row r="119" spans="14:15" ht="70.5" customHeight="1"/>
    <row r="120" spans="14:15" ht="70.5" customHeight="1"/>
    <row r="121" spans="14:15" ht="70.5" customHeight="1"/>
    <row r="122" spans="14:15" ht="70.5" customHeight="1"/>
    <row r="123" spans="14:15" ht="70.5" customHeight="1"/>
    <row r="124" spans="14:15" ht="70.5" customHeight="1"/>
    <row r="125" spans="14:15" ht="70.5" customHeight="1"/>
    <row r="126" spans="14:15" ht="70.5" customHeight="1"/>
    <row r="127" spans="14:15" ht="70.5" customHeight="1"/>
    <row r="128" spans="14:15" ht="70.5" customHeight="1"/>
    <row r="129" ht="70.5" customHeight="1"/>
    <row r="130" ht="70.5" customHeight="1"/>
    <row r="131" ht="70.5" customHeight="1"/>
  </sheetData>
  <mergeCells count="28">
    <mergeCell ref="A14:B14"/>
    <mergeCell ref="A1:O1"/>
    <mergeCell ref="A5:A6"/>
    <mergeCell ref="B5:B6"/>
    <mergeCell ref="C5:C6"/>
    <mergeCell ref="D5:E5"/>
    <mergeCell ref="F5:G5"/>
    <mergeCell ref="H5:H6"/>
    <mergeCell ref="I5:I6"/>
    <mergeCell ref="J5:L5"/>
    <mergeCell ref="M5:M6"/>
    <mergeCell ref="N5:N6"/>
    <mergeCell ref="O5:O6"/>
    <mergeCell ref="P5:P6"/>
    <mergeCell ref="A7:B7"/>
    <mergeCell ref="A8:B8"/>
    <mergeCell ref="B89:C89"/>
    <mergeCell ref="A23:B23"/>
    <mergeCell ref="A24:B24"/>
    <mergeCell ref="A30:B30"/>
    <mergeCell ref="A39:B39"/>
    <mergeCell ref="A46:B46"/>
    <mergeCell ref="A49:B49"/>
    <mergeCell ref="A54:B54"/>
    <mergeCell ref="A59:B59"/>
    <mergeCell ref="A67:B67"/>
    <mergeCell ref="A79:B79"/>
    <mergeCell ref="A80:B80"/>
  </mergeCells>
  <phoneticPr fontId="3" type="noConversion"/>
  <pageMargins left="0.18" right="0.16" top="0.75" bottom="0.75" header="0.5" footer="0.39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20130123</vt:lpstr>
      <vt:lpstr>'20130123'!Print_Titles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jinjingliang</dc:creator>
  <cp:lastModifiedBy>Xiaowei Guo</cp:lastModifiedBy>
  <dcterms:created xsi:type="dcterms:W3CDTF">2013-01-23T06:31:26Z</dcterms:created>
  <dcterms:modified xsi:type="dcterms:W3CDTF">2013-01-23T07:03:07Z</dcterms:modified>
</cp:coreProperties>
</file>