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5390" windowHeight="4800" activeTab="1"/>
  </bookViews>
  <sheets>
    <sheet name="Threshold" sheetId="2" r:id="rId1"/>
    <sheet name="PP Apr 9 2013 En" sheetId="1" r:id="rId2"/>
  </sheets>
  <definedNames>
    <definedName name="_xlnm.Print_Area" localSheetId="1">'PP Apr 9 2013 En'!$A$1:$W$60</definedName>
    <definedName name="_xlnm.Print_Area" localSheetId="0">Threshold!$A$1:$D$41</definedName>
  </definedNames>
  <calcPr calcId="145621"/>
</workbook>
</file>

<file path=xl/calcChain.xml><?xml version="1.0" encoding="utf-8"?>
<calcChain xmlns="http://schemas.openxmlformats.org/spreadsheetml/2006/main">
  <c r="H28" i="1" l="1"/>
  <c r="A6" i="1"/>
  <c r="H42" i="1" l="1"/>
  <c r="U40" i="1"/>
  <c r="H40" i="1" s="1"/>
  <c r="U38" i="1"/>
  <c r="H38" i="1" s="1"/>
  <c r="G46" i="1"/>
  <c r="U46" i="1"/>
  <c r="H46" i="1" l="1"/>
  <c r="G20" i="1"/>
  <c r="G18" i="1" l="1"/>
  <c r="G9" i="1"/>
  <c r="H22" i="1" l="1"/>
  <c r="H18" i="1" l="1"/>
  <c r="H50" i="1" s="1"/>
  <c r="G14" i="1" l="1"/>
  <c r="G50" i="1" s="1"/>
</calcChain>
</file>

<file path=xl/comments1.xml><?xml version="1.0" encoding="utf-8"?>
<comments xmlns="http://schemas.openxmlformats.org/spreadsheetml/2006/main">
  <authors>
    <author>enkhee</author>
    <author>Enkhee</author>
    <author>user</author>
  </authors>
  <commentList>
    <comment ref="L23" authorId="0">
      <text>
        <r>
          <rPr>
            <b/>
            <sz val="8"/>
            <color indexed="81"/>
            <rFont val="Tahoma"/>
            <family val="2"/>
          </rPr>
          <t>enkhee:</t>
        </r>
        <r>
          <rPr>
            <sz val="8"/>
            <color indexed="81"/>
            <rFont val="Tahoma"/>
            <family val="2"/>
          </rPr>
          <t xml:space="preserve">
2nd announcement on Dec 1, 2011</t>
        </r>
      </text>
    </comment>
    <comment ref="T30" authorId="1">
      <text>
        <r>
          <rPr>
            <b/>
            <sz val="8"/>
            <color indexed="81"/>
            <rFont val="Tahoma"/>
            <charset val="1"/>
          </rPr>
          <t>Enkhee:</t>
        </r>
        <r>
          <rPr>
            <sz val="8"/>
            <color indexed="81"/>
            <rFont val="Tahoma"/>
            <charset val="1"/>
          </rPr>
          <t xml:space="preserve">
Duration 6 months</t>
        </r>
      </text>
    </comment>
    <comment ref="T32" authorId="1">
      <text>
        <r>
          <rPr>
            <b/>
            <sz val="8"/>
            <color indexed="81"/>
            <rFont val="Tahoma"/>
            <charset val="1"/>
          </rPr>
          <t>Enkhee:</t>
        </r>
        <r>
          <rPr>
            <sz val="8"/>
            <color indexed="81"/>
            <rFont val="Tahoma"/>
            <charset val="1"/>
          </rPr>
          <t xml:space="preserve">
Duration 12 months</t>
        </r>
      </text>
    </comment>
    <comment ref="T36" authorId="1">
      <text>
        <r>
          <rPr>
            <b/>
            <sz val="8"/>
            <color indexed="81"/>
            <rFont val="Tahoma"/>
            <charset val="1"/>
          </rPr>
          <t>Enkhee:</t>
        </r>
        <r>
          <rPr>
            <sz val="8"/>
            <color indexed="81"/>
            <rFont val="Tahoma"/>
            <charset val="1"/>
          </rPr>
          <t xml:space="preserve">
Duration 20 months</t>
        </r>
      </text>
    </comment>
    <comment ref="T38" authorId="1">
      <text>
        <r>
          <rPr>
            <b/>
            <sz val="8"/>
            <color indexed="81"/>
            <rFont val="Tahoma"/>
            <charset val="1"/>
          </rPr>
          <t>Enkhee:</t>
        </r>
        <r>
          <rPr>
            <sz val="8"/>
            <color indexed="81"/>
            <rFont val="Tahoma"/>
            <charset val="1"/>
          </rPr>
          <t xml:space="preserve">
Contract extension is based on consultant's performance</t>
        </r>
      </text>
    </comment>
    <comment ref="T40" authorId="1">
      <text>
        <r>
          <rPr>
            <b/>
            <sz val="8"/>
            <color indexed="81"/>
            <rFont val="Tahoma"/>
            <charset val="1"/>
          </rPr>
          <t>Enkhee:</t>
        </r>
        <r>
          <rPr>
            <sz val="8"/>
            <color indexed="81"/>
            <rFont val="Tahoma"/>
            <charset val="1"/>
          </rPr>
          <t xml:space="preserve">
Contract extension is based on consultant's performance</t>
        </r>
      </text>
    </comment>
    <comment ref="T42" authorId="1">
      <text>
        <r>
          <rPr>
            <b/>
            <sz val="8"/>
            <color indexed="81"/>
            <rFont val="Tahoma"/>
            <charset val="1"/>
          </rPr>
          <t>Enkhee:</t>
        </r>
        <r>
          <rPr>
            <sz val="8"/>
            <color indexed="81"/>
            <rFont val="Tahoma"/>
            <charset val="1"/>
          </rPr>
          <t xml:space="preserve">
Duration is 1 year with intermediate lapse</t>
        </r>
      </text>
    </comment>
    <comment ref="T48" authorId="2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Duration 2.5 months</t>
        </r>
      </text>
    </comment>
  </commentList>
</comments>
</file>

<file path=xl/sharedStrings.xml><?xml version="1.0" encoding="utf-8"?>
<sst xmlns="http://schemas.openxmlformats.org/spreadsheetml/2006/main" count="276" uniqueCount="183">
  <si>
    <t xml:space="preserve">Prepared: </t>
  </si>
  <si>
    <t>Contract ID</t>
  </si>
  <si>
    <t>Contract Name</t>
  </si>
  <si>
    <t>Proc't method</t>
  </si>
  <si>
    <t>WB review</t>
  </si>
  <si>
    <t>Plan vs. Actual</t>
  </si>
  <si>
    <t>BD preparation</t>
  </si>
  <si>
    <t>WB approval</t>
  </si>
  <si>
    <t>Bid Invitation</t>
  </si>
  <si>
    <t xml:space="preserve">Bid Opening </t>
  </si>
  <si>
    <t>Evaluation Complete</t>
  </si>
  <si>
    <t>Contract Signing</t>
  </si>
  <si>
    <t>Contract Completion</t>
  </si>
  <si>
    <t>Contract Amt</t>
  </si>
  <si>
    <t>Consultant
Name</t>
  </si>
  <si>
    <t>Contract implementation status</t>
  </si>
  <si>
    <t>A.</t>
  </si>
  <si>
    <t>Plan</t>
  </si>
  <si>
    <t>Actual</t>
  </si>
  <si>
    <t>Goods</t>
  </si>
  <si>
    <t>Prior</t>
  </si>
  <si>
    <t>C.</t>
  </si>
  <si>
    <t>Consulting Service</t>
  </si>
  <si>
    <t>TOR/BD preparation/review</t>
  </si>
  <si>
    <t>EOI submission</t>
  </si>
  <si>
    <t>CLTA-01</t>
  </si>
  <si>
    <t>CWHB-01</t>
  </si>
  <si>
    <t>CQS</t>
  </si>
  <si>
    <t>CPLG-01</t>
  </si>
  <si>
    <t>CPAP-01</t>
  </si>
  <si>
    <t>CAHS-01</t>
  </si>
  <si>
    <t>CDHS-01</t>
  </si>
  <si>
    <t>IC</t>
  </si>
  <si>
    <t>CPAS-01</t>
  </si>
  <si>
    <t>CPMT-01</t>
  </si>
  <si>
    <t>Shopping</t>
  </si>
  <si>
    <t>TOTAL</t>
  </si>
  <si>
    <t>Description:</t>
  </si>
  <si>
    <t>CQS - Consultant Qualification Selection</t>
  </si>
  <si>
    <t>IC - Individual Consultant</t>
  </si>
  <si>
    <t>SSS - Single Source Selection</t>
  </si>
  <si>
    <t>Estimated total cost
(000' USD)</t>
  </si>
  <si>
    <t>QCBS</t>
  </si>
  <si>
    <t>QCBS - Quality and Cost Based Selection</t>
  </si>
  <si>
    <t>NCB</t>
  </si>
  <si>
    <t>GLEQ-01</t>
  </si>
  <si>
    <t>WB approval of TOR</t>
  </si>
  <si>
    <t>WB approval of Tech Proposal</t>
  </si>
  <si>
    <t>Works</t>
  </si>
  <si>
    <t>WPLT-01</t>
  </si>
  <si>
    <t>WB approval of BD</t>
  </si>
  <si>
    <t>RFP submission to Bidders</t>
  </si>
  <si>
    <t>Category Num</t>
  </si>
  <si>
    <t>A2(b2)</t>
  </si>
  <si>
    <t>B1(b)</t>
  </si>
  <si>
    <t>A2(b1)</t>
  </si>
  <si>
    <t>A2(b4)</t>
  </si>
  <si>
    <t>B1(a)</t>
  </si>
  <si>
    <t>B2(a)</t>
  </si>
  <si>
    <t>B4(a)</t>
  </si>
  <si>
    <t>B3(a)</t>
  </si>
  <si>
    <t>C2(a)</t>
  </si>
  <si>
    <t>C2(c)</t>
  </si>
  <si>
    <t>C3(c)</t>
  </si>
  <si>
    <t>QBS - Quality Based Selection</t>
  </si>
  <si>
    <t>1/10/20121</t>
  </si>
  <si>
    <t>MONGOLIA</t>
  </si>
  <si>
    <t>Last Approved by WB:</t>
  </si>
  <si>
    <t>Advertisement of EOI</t>
  </si>
  <si>
    <t>Subm of Shortlist/Ranking to WB</t>
  </si>
  <si>
    <t>PROCUREMENT PLAN</t>
  </si>
  <si>
    <t>No</t>
  </si>
  <si>
    <t>Last Revised:</t>
  </si>
  <si>
    <t>ULAANBAATAR CLEAN AIR PROJECT</t>
  </si>
  <si>
    <t>Submission to WB</t>
  </si>
  <si>
    <t>NCB - National Competitive Bidding</t>
  </si>
  <si>
    <t>Post</t>
  </si>
  <si>
    <t>IDA 5039-MN</t>
  </si>
  <si>
    <t>Rejected all EOIs due to lack of experience</t>
  </si>
  <si>
    <t>Rebidding</t>
  </si>
  <si>
    <t>Proposals submission</t>
  </si>
  <si>
    <t>Contract Price (000' USD)</t>
  </si>
  <si>
    <t>Contract Amt (USD)</t>
  </si>
  <si>
    <t>Mon-Energy Consult LLC, Mongolia</t>
  </si>
  <si>
    <t>CLTA-02</t>
  </si>
  <si>
    <t>SS</t>
  </si>
  <si>
    <t>Under implementation</t>
  </si>
  <si>
    <t>Approved by Project Steering Committee meeting dated January 24, 2013</t>
  </si>
  <si>
    <t>Prepared by:</t>
  </si>
  <si>
    <t>M.Enkhbayar, Sr. Procurement Specialist, PMU</t>
  </si>
  <si>
    <t>CPC-01A</t>
  </si>
  <si>
    <t>CPC-01B</t>
  </si>
  <si>
    <r>
      <t xml:space="preserve">TS to Stove Producers: Laboratory Equipment </t>
    </r>
    <r>
      <rPr>
        <sz val="8"/>
        <color theme="1"/>
        <rFont val="Arial"/>
        <family val="2"/>
      </rPr>
      <t>(Supply of additional equipment needed for sustainable operation of the Lab and equipment for testing of small water heating boiler)</t>
    </r>
  </si>
  <si>
    <r>
      <t xml:space="preserve">Pilot project for City Greening </t>
    </r>
    <r>
      <rPr>
        <sz val="8"/>
        <color theme="1"/>
        <rFont val="Arial"/>
        <family val="2"/>
      </rPr>
      <t>(Implementation of pilot project for a good example of establishment or upgrading of green space in UB)</t>
    </r>
  </si>
  <si>
    <r>
      <t xml:space="preserve">TA for Laboratory Testing and Stove Development Center </t>
    </r>
    <r>
      <rPr>
        <sz val="8"/>
        <color theme="1"/>
        <rFont val="Arial"/>
        <family val="2"/>
      </rPr>
      <t>(Increase technical capacity and sustainability of SEET, Support SDC for design and production of cleaner, affordable stoves &amp; boilers)</t>
    </r>
  </si>
  <si>
    <r>
      <t xml:space="preserve">Low Pressure Boiler Market Study </t>
    </r>
    <r>
      <rPr>
        <sz val="8"/>
        <color theme="1"/>
        <rFont val="Arial"/>
        <family val="2"/>
      </rPr>
      <t>(Assist MUB in design a program supporting rapid penetration of clean, affordable small water heating boilers and development of sustainable boiler market)</t>
    </r>
  </si>
  <si>
    <r>
      <t xml:space="preserve">Study for City Greening &amp; Preparation of Pilot Project </t>
    </r>
    <r>
      <rPr>
        <sz val="8"/>
        <color theme="1"/>
        <rFont val="Arial"/>
        <family val="2"/>
      </rPr>
      <t>(Preparation of technical and economic feasibility of a city greening investment and development of pilot project)</t>
    </r>
  </si>
  <si>
    <r>
      <t xml:space="preserve">FS for Improved Emission Control and Ash Ponds </t>
    </r>
    <r>
      <rPr>
        <sz val="8"/>
        <color theme="1"/>
        <rFont val="Arial"/>
        <family val="2"/>
      </rPr>
      <t>(Review and assess all possible measures to reduce emissions including improved emission controls &amp; improved ash pond management)</t>
    </r>
  </si>
  <si>
    <r>
      <t xml:space="preserve">FS for Rehabilitation &amp;  Expansion of DH system </t>
    </r>
    <r>
      <rPr>
        <sz val="8"/>
        <color theme="1"/>
        <rFont val="Arial"/>
        <family val="2"/>
      </rPr>
      <t>(Recommend investment and institutional capacity building program for UB district heating supply system - technically, environmentally, economically and financially feasible)</t>
    </r>
  </si>
  <si>
    <r>
      <t xml:space="preserve">Affordable Housing Study </t>
    </r>
    <r>
      <rPr>
        <sz val="8"/>
        <color theme="1"/>
        <rFont val="Arial"/>
        <family val="2"/>
      </rPr>
      <t>(Development of Affordable Housing Strategy)</t>
    </r>
  </si>
  <si>
    <r>
      <t xml:space="preserve">Support Operational Work of Coordination </t>
    </r>
    <r>
      <rPr>
        <sz val="8"/>
        <color theme="1"/>
        <rFont val="Arial"/>
        <family val="2"/>
      </rPr>
      <t>(Assistance to Vice Mayor in charge of Ecology and Green Development of UB to continuously coordinate air pollution reduction activities in UB, research coordinator)</t>
    </r>
  </si>
  <si>
    <r>
      <t xml:space="preserve">Support Operational Work of Coordination </t>
    </r>
    <r>
      <rPr>
        <sz val="8"/>
        <color theme="1"/>
        <rFont val="Arial"/>
        <family val="2"/>
      </rPr>
      <t>(Assistance to Vice Mayor in charge of Ecology and Green Development of UB to continuously coordinate air pollution reduction activities in UB, communication coordinator)</t>
    </r>
  </si>
  <si>
    <r>
      <t xml:space="preserve">Support for PR campaign </t>
    </r>
    <r>
      <rPr>
        <sz val="8"/>
        <color theme="1"/>
        <rFont val="Arial"/>
        <family val="2"/>
      </rPr>
      <t>(Develop and implement a package of consistent public awareness campaigns and assist MUB in supporting effective air pollution reduction program in UB city)</t>
    </r>
  </si>
  <si>
    <r>
      <t xml:space="preserve">Supervision of Lab equipment installation </t>
    </r>
    <r>
      <rPr>
        <sz val="8"/>
        <color theme="1"/>
        <rFont val="Arial"/>
        <family val="2"/>
      </rPr>
      <t>(Verify lab equipment reassembling and ensure new operators to be able to operate and maintain SEET lab independently)</t>
    </r>
  </si>
  <si>
    <t>Revised</t>
  </si>
  <si>
    <r>
      <t xml:space="preserve">M&amp;E </t>
    </r>
    <r>
      <rPr>
        <sz val="8"/>
        <color theme="1"/>
        <rFont val="Arial"/>
        <family val="2"/>
      </rPr>
      <t>(Evaluation of Current status of clean air activities in UB )</t>
    </r>
  </si>
  <si>
    <t>GLEQ-02</t>
  </si>
  <si>
    <t>A1(a3)</t>
  </si>
  <si>
    <t>CSVC-01</t>
  </si>
  <si>
    <r>
      <t xml:space="preserve">Verification and quality control </t>
    </r>
    <r>
      <rPr>
        <sz val="8"/>
        <color theme="1"/>
        <rFont val="Arial"/>
        <family val="2"/>
      </rPr>
      <t>(Selection of NGO for verification and quality control of stoves to be delivered ger area households)</t>
    </r>
  </si>
  <si>
    <t>Project:</t>
  </si>
  <si>
    <t>Project ID:</t>
  </si>
  <si>
    <t xml:space="preserve">Project Implementation Agency: </t>
  </si>
  <si>
    <t>MUNICIPALITY OF ULAANBAATAR, MONGOLIA</t>
  </si>
  <si>
    <t>Guidelines Version:</t>
  </si>
  <si>
    <t>JANUARY 2011</t>
  </si>
  <si>
    <t xml:space="preserve">GPN Date: </t>
  </si>
  <si>
    <t>Date of Bank no objection last time for procurement plan:</t>
  </si>
  <si>
    <t xml:space="preserve">Date of this updating of procurement plan:      </t>
  </si>
  <si>
    <t xml:space="preserve">Period covered by this procurement plan:      </t>
  </si>
  <si>
    <t>THRESHOLDS</t>
  </si>
  <si>
    <t>Category</t>
  </si>
  <si>
    <t>Procurement method</t>
  </si>
  <si>
    <t>Thresholds for Procurement method</t>
  </si>
  <si>
    <t>Thresholds for Prior Review</t>
  </si>
  <si>
    <t>Civil Works</t>
  </si>
  <si>
    <t>NCB:</t>
  </si>
  <si>
    <t xml:space="preserve">&lt;USD 3,000,000   </t>
  </si>
  <si>
    <t xml:space="preserve">● First 2 NCB works contracts by each PIU irrespective of value; 
● All contracts &gt;= USD 500,000                                                  </t>
  </si>
  <si>
    <t>Shopping:</t>
  </si>
  <si>
    <t xml:space="preserve">&lt;USD 200,000      </t>
  </si>
  <si>
    <t>In case unable to obtain at least 3 quotations</t>
  </si>
  <si>
    <t xml:space="preserve">&lt;USD 300,000       </t>
  </si>
  <si>
    <t>● First 2 NCB goods contracts by each PIU irrespective of value;
● All contracts &gt;= USD 200,000</t>
  </si>
  <si>
    <t xml:space="preserve">&lt;USD 100,000             </t>
  </si>
  <si>
    <t>Consultancy</t>
  </si>
  <si>
    <t>QCBS:</t>
  </si>
  <si>
    <r>
      <rPr>
        <u/>
        <sz val="11"/>
        <color theme="1"/>
        <rFont val="Calibri"/>
        <family val="2"/>
        <scheme val="minor"/>
      </rPr>
      <t>For firm only:</t>
    </r>
    <r>
      <rPr>
        <sz val="11"/>
        <color theme="1"/>
        <rFont val="Calibri"/>
        <family val="2"/>
        <charset val="1"/>
        <scheme val="minor"/>
      </rPr>
      <t xml:space="preserve">
● First contract for each selection method;
● All contracts &gt;=USD 100,000</t>
    </r>
    <r>
      <rPr>
        <sz val="12"/>
        <color theme="1"/>
        <rFont val="Times New Roman"/>
        <family val="1"/>
      </rPr>
      <t> </t>
    </r>
  </si>
  <si>
    <t xml:space="preserve">CQS: </t>
  </si>
  <si>
    <t>LCS:  </t>
  </si>
  <si>
    <t>Contracts meeting the requirements of paragraph 3.6 of the Consultants  Guidelines and all assignments for auditing PIU accounts, regardless of contract value</t>
  </si>
  <si>
    <t>IC:</t>
  </si>
  <si>
    <t>Assignments meeting the requirements of Articles 5.1-5.6 of the Consultants Guidelines.</t>
  </si>
  <si>
    <t>Only in Exceptional Cases</t>
  </si>
  <si>
    <t>SSS:</t>
  </si>
  <si>
    <t>Assignments meeting the requirements of paragraphs 3.8-3.11 of the Consultant Guidelines</t>
  </si>
  <si>
    <t>All SSS</t>
  </si>
  <si>
    <t>SSS (IC):</t>
  </si>
  <si>
    <t>Assignments meeting the requirements of paragraph 5.6 of Consultant Guidelines</t>
  </si>
  <si>
    <t>&gt;=USD 20,000</t>
  </si>
  <si>
    <t>Shortlist Comprising only National Consultants</t>
  </si>
  <si>
    <t>&lt;USD100,000</t>
  </si>
  <si>
    <t>Requirement of Advertising in National Neswpaper</t>
  </si>
  <si>
    <t>Requirement</t>
  </si>
  <si>
    <t>All ICB;    All NCB</t>
  </si>
  <si>
    <t xml:space="preserve">       All ICB;    All NCB</t>
  </si>
  <si>
    <t xml:space="preserve">Consultant </t>
  </si>
  <si>
    <t xml:space="preserve">All firm consultant selection </t>
  </si>
  <si>
    <t>Requirement of Advertising in UNDB online through Client Connection</t>
  </si>
  <si>
    <t xml:space="preserve">All ICB  </t>
  </si>
  <si>
    <t>&gt;=USD100,000</t>
  </si>
  <si>
    <t xml:space="preserve"> </t>
  </si>
  <si>
    <t>&gt;=USD 200,000</t>
  </si>
  <si>
    <t xml:space="preserve">&lt;USD200,000                </t>
  </si>
  <si>
    <t>Credit No.:</t>
  </si>
  <si>
    <t>P122320</t>
  </si>
  <si>
    <t>CHWS-01</t>
  </si>
  <si>
    <r>
      <t xml:space="preserve">Heating Wall Consultant </t>
    </r>
    <r>
      <rPr>
        <sz val="8"/>
        <color theme="1"/>
        <rFont val="Arial"/>
        <family val="2"/>
      </rPr>
      <t>(Study of heating walls in use, determination of requirements for safe connection of new clean low-emission)</t>
    </r>
  </si>
  <si>
    <t>Ts.Ariuntuya</t>
  </si>
  <si>
    <t>D.Munkhzul</t>
  </si>
  <si>
    <r>
      <t>A2(b5)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</si>
  <si>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- New contract, added due to causing requirement.</t>
    </r>
  </si>
  <si>
    <t>B.</t>
  </si>
  <si>
    <t>WB approval of Negotiated Contract</t>
  </si>
  <si>
    <t>Reason of rebidding: The selected firm proposed too high financial proposal</t>
  </si>
  <si>
    <t>ASCONIT CONSULTANTS (France); Sub-Consultants: ALMEC CORPORATION (Japan), VPI INC. (Japan), DESO ARCHITECTS (France), and INSTITUTE OF GEO-ECOLOGY (Mongolia)</t>
  </si>
  <si>
    <t>Under preparation of proposals</t>
  </si>
  <si>
    <t>Under evaluation of tech.proposals</t>
  </si>
  <si>
    <t>Mr. Crispin Pemberton-Pigott</t>
  </si>
  <si>
    <t>Under contract signing</t>
  </si>
  <si>
    <t>JV of BREAKTHROUGH PR CO., LTD (Mongolia) and OGILVY PUBLIC RELATIONS WORLDWIDE COMPANY (Canada)</t>
  </si>
  <si>
    <t>Actual cost (000' USD)</t>
  </si>
  <si>
    <t>Under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</si>
</sst>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[$-409]dd\-mmm\-yy;@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14" fontId="6" fillId="0" borderId="0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6" xfId="0" applyFont="1" applyBorder="1"/>
    <xf numFmtId="37" fontId="9" fillId="0" borderId="6" xfId="1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4" fillId="0" borderId="8" xfId="0" applyFont="1" applyBorder="1"/>
    <xf numFmtId="0" fontId="4" fillId="0" borderId="9" xfId="0" applyFont="1" applyBorder="1"/>
    <xf numFmtId="0" fontId="10" fillId="0" borderId="6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10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10" fillId="0" borderId="15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/>
    </xf>
    <xf numFmtId="0" fontId="9" fillId="2" borderId="5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0" fillId="0" borderId="0" xfId="0" applyFont="1"/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/>
    <xf numFmtId="0" fontId="10" fillId="0" borderId="21" xfId="0" applyFont="1" applyBorder="1"/>
    <xf numFmtId="0" fontId="9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top"/>
    </xf>
    <xf numFmtId="0" fontId="10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1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Continuous" vertical="top"/>
    </xf>
    <xf numFmtId="164" fontId="4" fillId="0" borderId="0" xfId="0" applyNumberFormat="1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164" fontId="5" fillId="0" borderId="0" xfId="0" applyNumberFormat="1" applyFont="1" applyAlignment="1">
      <alignment horizontal="centerContinuous" vertical="top"/>
    </xf>
    <xf numFmtId="0" fontId="4" fillId="0" borderId="26" xfId="0" applyFont="1" applyBorder="1"/>
    <xf numFmtId="0" fontId="4" fillId="0" borderId="27" xfId="0" applyFont="1" applyBorder="1"/>
    <xf numFmtId="0" fontId="8" fillId="0" borderId="17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4" fillId="4" borderId="8" xfId="0" applyFont="1" applyFill="1" applyBorder="1"/>
    <xf numFmtId="14" fontId="6" fillId="4" borderId="11" xfId="0" applyNumberFormat="1" applyFont="1" applyFill="1" applyBorder="1" applyAlignment="1">
      <alignment vertical="center" wrapText="1"/>
    </xf>
    <xf numFmtId="0" fontId="6" fillId="4" borderId="4" xfId="0" applyNumberFormat="1" applyFont="1" applyFill="1" applyBorder="1" applyAlignment="1">
      <alignment vertical="center" wrapText="1"/>
    </xf>
    <xf numFmtId="14" fontId="6" fillId="4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vertical="top"/>
    </xf>
    <xf numFmtId="14" fontId="14" fillId="0" borderId="0" xfId="0" applyNumberFormat="1" applyFont="1" applyBorder="1" applyAlignment="1">
      <alignment vertical="top" wrapText="1"/>
    </xf>
    <xf numFmtId="14" fontId="14" fillId="0" borderId="25" xfId="0" applyNumberFormat="1" applyFont="1" applyBorder="1" applyAlignment="1">
      <alignment vertical="top" wrapText="1"/>
    </xf>
    <xf numFmtId="14" fontId="14" fillId="0" borderId="2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10" fillId="2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3" borderId="6" xfId="0" applyFont="1" applyFill="1" applyBorder="1"/>
    <xf numFmtId="0" fontId="10" fillId="3" borderId="4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3" borderId="6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30" xfId="0" applyFont="1" applyBorder="1" applyAlignment="1">
      <alignment vertical="top"/>
    </xf>
    <xf numFmtId="14" fontId="6" fillId="0" borderId="6" xfId="0" applyNumberFormat="1" applyFont="1" applyBorder="1" applyAlignment="1">
      <alignment vertical="top" wrapText="1"/>
    </xf>
    <xf numFmtId="14" fontId="6" fillId="0" borderId="6" xfId="0" applyNumberFormat="1" applyFont="1" applyBorder="1" applyAlignment="1">
      <alignment horizontal="right" vertical="top" wrapText="1"/>
    </xf>
    <xf numFmtId="14" fontId="6" fillId="0" borderId="6" xfId="0" applyNumberFormat="1" applyFont="1" applyFill="1" applyBorder="1" applyAlignment="1">
      <alignment vertical="top" wrapText="1"/>
    </xf>
    <xf numFmtId="14" fontId="6" fillId="3" borderId="6" xfId="0" applyNumberFormat="1" applyFont="1" applyFill="1" applyBorder="1" applyAlignment="1">
      <alignment vertical="top" wrapText="1"/>
    </xf>
    <xf numFmtId="0" fontId="6" fillId="0" borderId="6" xfId="0" applyNumberFormat="1" applyFont="1" applyBorder="1" applyAlignment="1">
      <alignment vertical="top" wrapText="1"/>
    </xf>
    <xf numFmtId="0" fontId="6" fillId="3" borderId="6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10" fillId="3" borderId="18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2" fillId="0" borderId="31" xfId="2" applyBorder="1" applyAlignment="1">
      <alignment vertical="top"/>
    </xf>
    <xf numFmtId="0" fontId="2" fillId="0" borderId="32" xfId="2" applyBorder="1"/>
    <xf numFmtId="0" fontId="2" fillId="0" borderId="0" xfId="2"/>
    <xf numFmtId="0" fontId="2" fillId="0" borderId="16" xfId="2" applyBorder="1"/>
    <xf numFmtId="0" fontId="2" fillId="0" borderId="7" xfId="2" applyBorder="1" applyAlignment="1">
      <alignment vertical="top"/>
    </xf>
    <xf numFmtId="0" fontId="19" fillId="0" borderId="7" xfId="2" applyFont="1" applyBorder="1" applyAlignment="1">
      <alignment vertical="top" wrapText="1"/>
    </xf>
    <xf numFmtId="0" fontId="19" fillId="0" borderId="16" xfId="2" applyFont="1" applyBorder="1"/>
    <xf numFmtId="17" fontId="2" fillId="0" borderId="7" xfId="2" quotePrefix="1" applyNumberFormat="1" applyBorder="1" applyAlignment="1">
      <alignment horizontal="left" vertical="center"/>
    </xf>
    <xf numFmtId="166" fontId="2" fillId="0" borderId="7" xfId="2" applyNumberFormat="1" applyBorder="1" applyAlignment="1">
      <alignment horizontal="left" vertical="top" wrapText="1"/>
    </xf>
    <xf numFmtId="0" fontId="2" fillId="0" borderId="7" xfId="2" applyBorder="1" applyAlignment="1">
      <alignment horizontal="left" vertical="top"/>
    </xf>
    <xf numFmtId="0" fontId="19" fillId="0" borderId="0" xfId="2" applyFont="1" applyBorder="1" applyAlignment="1">
      <alignment horizontal="left" vertical="top" wrapText="1"/>
    </xf>
    <xf numFmtId="0" fontId="2" fillId="0" borderId="0" xfId="2" applyBorder="1" applyAlignment="1">
      <alignment horizontal="left" vertical="top"/>
    </xf>
    <xf numFmtId="0" fontId="2" fillId="0" borderId="0" xfId="2" applyBorder="1"/>
    <xf numFmtId="0" fontId="20" fillId="0" borderId="0" xfId="2" applyFont="1" applyAlignment="1">
      <alignment horizontal="centerContinuous" vertical="top"/>
    </xf>
    <xf numFmtId="0" fontId="21" fillId="0" borderId="0" xfId="2" applyFont="1" applyAlignment="1">
      <alignment horizontal="centerContinuous" vertical="top"/>
    </xf>
    <xf numFmtId="0" fontId="18" fillId="0" borderId="0" xfId="2" applyFont="1"/>
    <xf numFmtId="0" fontId="19" fillId="0" borderId="6" xfId="2" applyFont="1" applyBorder="1" applyAlignment="1">
      <alignment horizontal="center" vertical="top" wrapText="1"/>
    </xf>
    <xf numFmtId="0" fontId="22" fillId="0" borderId="0" xfId="2" applyFont="1"/>
    <xf numFmtId="0" fontId="2" fillId="0" borderId="6" xfId="2" applyBorder="1" applyAlignment="1">
      <alignment vertical="top"/>
    </xf>
    <xf numFmtId="0" fontId="2" fillId="0" borderId="6" xfId="2" applyBorder="1" applyAlignment="1">
      <alignment horizontal="left" vertical="top" wrapText="1"/>
    </xf>
    <xf numFmtId="0" fontId="2" fillId="0" borderId="33" xfId="2" applyFill="1" applyBorder="1" applyAlignment="1">
      <alignment vertical="top"/>
    </xf>
    <xf numFmtId="0" fontId="2" fillId="0" borderId="18" xfId="2" applyFill="1" applyBorder="1" applyAlignment="1">
      <alignment vertical="top"/>
    </xf>
    <xf numFmtId="0" fontId="2" fillId="0" borderId="16" xfId="2" applyBorder="1" applyAlignment="1">
      <alignment vertical="top"/>
    </xf>
    <xf numFmtId="0" fontId="2" fillId="0" borderId="6" xfId="2" applyBorder="1" applyAlignment="1">
      <alignment vertical="top" wrapText="1"/>
    </xf>
    <xf numFmtId="0" fontId="2" fillId="0" borderId="6" xfId="2" applyBorder="1" applyAlignment="1">
      <alignment horizontal="left" vertical="top"/>
    </xf>
    <xf numFmtId="0" fontId="2" fillId="0" borderId="16" xfId="2" applyFont="1" applyBorder="1" applyAlignment="1">
      <alignment vertical="top"/>
    </xf>
    <xf numFmtId="0" fontId="2" fillId="0" borderId="6" xfId="2" applyFill="1" applyBorder="1" applyAlignment="1">
      <alignment vertical="top" wrapText="1"/>
    </xf>
    <xf numFmtId="0" fontId="2" fillId="0" borderId="16" xfId="2" applyFont="1" applyBorder="1" applyAlignment="1">
      <alignment vertical="top" wrapText="1"/>
    </xf>
    <xf numFmtId="0" fontId="2" fillId="0" borderId="6" xfId="2" applyBorder="1"/>
    <xf numFmtId="0" fontId="19" fillId="0" borderId="6" xfId="2" applyFont="1" applyBorder="1" applyAlignment="1">
      <alignment horizontal="center" vertical="top"/>
    </xf>
    <xf numFmtId="0" fontId="2" fillId="0" borderId="6" xfId="2" applyBorder="1" applyAlignment="1">
      <alignment horizontal="center" vertical="top"/>
    </xf>
    <xf numFmtId="0" fontId="2" fillId="0" borderId="0" xfId="2" applyBorder="1" applyAlignment="1">
      <alignment horizontal="center" vertical="top"/>
    </xf>
    <xf numFmtId="0" fontId="2" fillId="0" borderId="0" xfId="2" applyBorder="1" applyAlignment="1">
      <alignment horizontal="center" vertical="top" wrapText="1"/>
    </xf>
    <xf numFmtId="0" fontId="2" fillId="0" borderId="6" xfId="2" applyBorder="1" applyAlignment="1">
      <alignment horizontal="center"/>
    </xf>
    <xf numFmtId="0" fontId="2" fillId="0" borderId="0" xfId="2" applyFill="1" applyBorder="1"/>
    <xf numFmtId="0" fontId="1" fillId="0" borderId="7" xfId="2" applyFont="1" applyBorder="1" applyAlignment="1">
      <alignment horizontal="left" vertical="center" wrapText="1"/>
    </xf>
    <xf numFmtId="15" fontId="2" fillId="0" borderId="7" xfId="2" applyNumberForma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37" fontId="10" fillId="0" borderId="11" xfId="1" applyNumberFormat="1" applyFont="1" applyBorder="1" applyAlignment="1">
      <alignment horizontal="center" vertical="top"/>
    </xf>
    <xf numFmtId="37" fontId="10" fillId="0" borderId="18" xfId="1" applyNumberFormat="1" applyFont="1" applyBorder="1" applyAlignment="1">
      <alignment horizontal="center" vertical="top"/>
    </xf>
    <xf numFmtId="2" fontId="10" fillId="3" borderId="11" xfId="0" applyNumberFormat="1" applyFont="1" applyFill="1" applyBorder="1" applyAlignment="1">
      <alignment horizontal="center" vertical="top"/>
    </xf>
    <xf numFmtId="2" fontId="10" fillId="3" borderId="4" xfId="0" applyNumberFormat="1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top"/>
    </xf>
    <xf numFmtId="37" fontId="10" fillId="0" borderId="4" xfId="1" applyNumberFormat="1" applyFont="1" applyBorder="1" applyAlignment="1">
      <alignment vertical="top"/>
    </xf>
    <xf numFmtId="43" fontId="4" fillId="0" borderId="18" xfId="1" applyFont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10" fillId="0" borderId="11" xfId="1" applyFont="1" applyBorder="1" applyAlignment="1">
      <alignment vertical="top"/>
    </xf>
    <xf numFmtId="43" fontId="10" fillId="0" borderId="4" xfId="1" applyFont="1" applyBorder="1" applyAlignment="1">
      <alignment vertical="top"/>
    </xf>
    <xf numFmtId="43" fontId="10" fillId="3" borderId="11" xfId="0" applyNumberFormat="1" applyFont="1" applyFill="1" applyBorder="1" applyAlignment="1">
      <alignment horizontal="center" vertical="top"/>
    </xf>
    <xf numFmtId="0" fontId="2" fillId="0" borderId="6" xfId="2" applyBorder="1" applyAlignment="1">
      <alignment horizontal="left" vertical="top" wrapText="1"/>
    </xf>
    <xf numFmtId="0" fontId="2" fillId="0" borderId="6" xfId="2" applyBorder="1" applyAlignment="1">
      <alignment horizontal="center" vertical="top" wrapText="1"/>
    </xf>
    <xf numFmtId="0" fontId="19" fillId="0" borderId="6" xfId="2" applyFont="1" applyBorder="1" applyAlignment="1">
      <alignment horizontal="center" vertical="top"/>
    </xf>
    <xf numFmtId="0" fontId="19" fillId="0" borderId="31" xfId="2" applyFont="1" applyBorder="1" applyAlignment="1">
      <alignment horizontal="left" vertical="top" wrapText="1"/>
    </xf>
    <xf numFmtId="0" fontId="19" fillId="0" borderId="32" xfId="2" applyFont="1" applyBorder="1" applyAlignment="1">
      <alignment horizontal="left" vertical="top" wrapText="1"/>
    </xf>
    <xf numFmtId="0" fontId="19" fillId="0" borderId="7" xfId="2" applyFont="1" applyBorder="1" applyAlignment="1">
      <alignment horizontal="left" vertical="top" wrapText="1"/>
    </xf>
    <xf numFmtId="0" fontId="19" fillId="0" borderId="16" xfId="2" applyFont="1" applyBorder="1" applyAlignment="1">
      <alignment horizontal="left" vertical="top" wrapText="1"/>
    </xf>
    <xf numFmtId="0" fontId="2" fillId="0" borderId="11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18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10" fillId="3" borderId="11" xfId="0" applyNumberFormat="1" applyFont="1" applyFill="1" applyBorder="1" applyAlignment="1">
      <alignment horizontal="center" vertical="top"/>
    </xf>
    <xf numFmtId="2" fontId="10" fillId="3" borderId="4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3" fontId="10" fillId="0" borderId="11" xfId="1" applyFont="1" applyBorder="1" applyAlignment="1">
      <alignment horizontal="center" vertical="top"/>
    </xf>
    <xf numFmtId="43" fontId="10" fillId="0" borderId="4" xfId="1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3" fontId="4" fillId="0" borderId="11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165" fontId="10" fillId="0" borderId="11" xfId="1" applyNumberFormat="1" applyFont="1" applyBorder="1" applyAlignment="1">
      <alignment horizontal="center" vertical="top"/>
    </xf>
    <xf numFmtId="165" fontId="10" fillId="0" borderId="4" xfId="1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43" fontId="10" fillId="0" borderId="11" xfId="0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C20" sqref="C20"/>
    </sheetView>
  </sheetViews>
  <sheetFormatPr defaultRowHeight="15" x14ac:dyDescent="0.25"/>
  <cols>
    <col min="1" max="1" width="19" style="110" customWidth="1"/>
    <col min="2" max="2" width="20.140625" style="110" customWidth="1"/>
    <col min="3" max="3" width="34.85546875" style="110" customWidth="1"/>
    <col min="4" max="4" width="36.85546875" style="110" customWidth="1"/>
    <col min="5" max="255" width="9.140625" style="110"/>
    <col min="256" max="256" width="22.7109375" style="110" customWidth="1"/>
    <col min="257" max="257" width="82.28515625" style="110" customWidth="1"/>
    <col min="258" max="511" width="9.140625" style="110"/>
    <col min="512" max="512" width="22.7109375" style="110" customWidth="1"/>
    <col min="513" max="513" width="82.28515625" style="110" customWidth="1"/>
    <col min="514" max="767" width="9.140625" style="110"/>
    <col min="768" max="768" width="22.7109375" style="110" customWidth="1"/>
    <col min="769" max="769" width="82.28515625" style="110" customWidth="1"/>
    <col min="770" max="1023" width="9.140625" style="110"/>
    <col min="1024" max="1024" width="22.7109375" style="110" customWidth="1"/>
    <col min="1025" max="1025" width="82.28515625" style="110" customWidth="1"/>
    <col min="1026" max="1279" width="9.140625" style="110"/>
    <col min="1280" max="1280" width="22.7109375" style="110" customWidth="1"/>
    <col min="1281" max="1281" width="82.28515625" style="110" customWidth="1"/>
    <col min="1282" max="1535" width="9.140625" style="110"/>
    <col min="1536" max="1536" width="22.7109375" style="110" customWidth="1"/>
    <col min="1537" max="1537" width="82.28515625" style="110" customWidth="1"/>
    <col min="1538" max="1791" width="9.140625" style="110"/>
    <col min="1792" max="1792" width="22.7109375" style="110" customWidth="1"/>
    <col min="1793" max="1793" width="82.28515625" style="110" customWidth="1"/>
    <col min="1794" max="2047" width="9.140625" style="110"/>
    <col min="2048" max="2048" width="22.7109375" style="110" customWidth="1"/>
    <col min="2049" max="2049" width="82.28515625" style="110" customWidth="1"/>
    <col min="2050" max="2303" width="9.140625" style="110"/>
    <col min="2304" max="2304" width="22.7109375" style="110" customWidth="1"/>
    <col min="2305" max="2305" width="82.28515625" style="110" customWidth="1"/>
    <col min="2306" max="2559" width="9.140625" style="110"/>
    <col min="2560" max="2560" width="22.7109375" style="110" customWidth="1"/>
    <col min="2561" max="2561" width="82.28515625" style="110" customWidth="1"/>
    <col min="2562" max="2815" width="9.140625" style="110"/>
    <col min="2816" max="2816" width="22.7109375" style="110" customWidth="1"/>
    <col min="2817" max="2817" width="82.28515625" style="110" customWidth="1"/>
    <col min="2818" max="3071" width="9.140625" style="110"/>
    <col min="3072" max="3072" width="22.7109375" style="110" customWidth="1"/>
    <col min="3073" max="3073" width="82.28515625" style="110" customWidth="1"/>
    <col min="3074" max="3327" width="9.140625" style="110"/>
    <col min="3328" max="3328" width="22.7109375" style="110" customWidth="1"/>
    <col min="3329" max="3329" width="82.28515625" style="110" customWidth="1"/>
    <col min="3330" max="3583" width="9.140625" style="110"/>
    <col min="3584" max="3584" width="22.7109375" style="110" customWidth="1"/>
    <col min="3585" max="3585" width="82.28515625" style="110" customWidth="1"/>
    <col min="3586" max="3839" width="9.140625" style="110"/>
    <col min="3840" max="3840" width="22.7109375" style="110" customWidth="1"/>
    <col min="3841" max="3841" width="82.28515625" style="110" customWidth="1"/>
    <col min="3842" max="4095" width="9.140625" style="110"/>
    <col min="4096" max="4096" width="22.7109375" style="110" customWidth="1"/>
    <col min="4097" max="4097" width="82.28515625" style="110" customWidth="1"/>
    <col min="4098" max="4351" width="9.140625" style="110"/>
    <col min="4352" max="4352" width="22.7109375" style="110" customWidth="1"/>
    <col min="4353" max="4353" width="82.28515625" style="110" customWidth="1"/>
    <col min="4354" max="4607" width="9.140625" style="110"/>
    <col min="4608" max="4608" width="22.7109375" style="110" customWidth="1"/>
    <col min="4609" max="4609" width="82.28515625" style="110" customWidth="1"/>
    <col min="4610" max="4863" width="9.140625" style="110"/>
    <col min="4864" max="4864" width="22.7109375" style="110" customWidth="1"/>
    <col min="4865" max="4865" width="82.28515625" style="110" customWidth="1"/>
    <col min="4866" max="5119" width="9.140625" style="110"/>
    <col min="5120" max="5120" width="22.7109375" style="110" customWidth="1"/>
    <col min="5121" max="5121" width="82.28515625" style="110" customWidth="1"/>
    <col min="5122" max="5375" width="9.140625" style="110"/>
    <col min="5376" max="5376" width="22.7109375" style="110" customWidth="1"/>
    <col min="5377" max="5377" width="82.28515625" style="110" customWidth="1"/>
    <col min="5378" max="5631" width="9.140625" style="110"/>
    <col min="5632" max="5632" width="22.7109375" style="110" customWidth="1"/>
    <col min="5633" max="5633" width="82.28515625" style="110" customWidth="1"/>
    <col min="5634" max="5887" width="9.140625" style="110"/>
    <col min="5888" max="5888" width="22.7109375" style="110" customWidth="1"/>
    <col min="5889" max="5889" width="82.28515625" style="110" customWidth="1"/>
    <col min="5890" max="6143" width="9.140625" style="110"/>
    <col min="6144" max="6144" width="22.7109375" style="110" customWidth="1"/>
    <col min="6145" max="6145" width="82.28515625" style="110" customWidth="1"/>
    <col min="6146" max="6399" width="9.140625" style="110"/>
    <col min="6400" max="6400" width="22.7109375" style="110" customWidth="1"/>
    <col min="6401" max="6401" width="82.28515625" style="110" customWidth="1"/>
    <col min="6402" max="6655" width="9.140625" style="110"/>
    <col min="6656" max="6656" width="22.7109375" style="110" customWidth="1"/>
    <col min="6657" max="6657" width="82.28515625" style="110" customWidth="1"/>
    <col min="6658" max="6911" width="9.140625" style="110"/>
    <col min="6912" max="6912" width="22.7109375" style="110" customWidth="1"/>
    <col min="6913" max="6913" width="82.28515625" style="110" customWidth="1"/>
    <col min="6914" max="7167" width="9.140625" style="110"/>
    <col min="7168" max="7168" width="22.7109375" style="110" customWidth="1"/>
    <col min="7169" max="7169" width="82.28515625" style="110" customWidth="1"/>
    <col min="7170" max="7423" width="9.140625" style="110"/>
    <col min="7424" max="7424" width="22.7109375" style="110" customWidth="1"/>
    <col min="7425" max="7425" width="82.28515625" style="110" customWidth="1"/>
    <col min="7426" max="7679" width="9.140625" style="110"/>
    <col min="7680" max="7680" width="22.7109375" style="110" customWidth="1"/>
    <col min="7681" max="7681" width="82.28515625" style="110" customWidth="1"/>
    <col min="7682" max="7935" width="9.140625" style="110"/>
    <col min="7936" max="7936" width="22.7109375" style="110" customWidth="1"/>
    <col min="7937" max="7937" width="82.28515625" style="110" customWidth="1"/>
    <col min="7938" max="8191" width="9.140625" style="110"/>
    <col min="8192" max="8192" width="22.7109375" style="110" customWidth="1"/>
    <col min="8193" max="8193" width="82.28515625" style="110" customWidth="1"/>
    <col min="8194" max="8447" width="9.140625" style="110"/>
    <col min="8448" max="8448" width="22.7109375" style="110" customWidth="1"/>
    <col min="8449" max="8449" width="82.28515625" style="110" customWidth="1"/>
    <col min="8450" max="8703" width="9.140625" style="110"/>
    <col min="8704" max="8704" width="22.7109375" style="110" customWidth="1"/>
    <col min="8705" max="8705" width="82.28515625" style="110" customWidth="1"/>
    <col min="8706" max="8959" width="9.140625" style="110"/>
    <col min="8960" max="8960" width="22.7109375" style="110" customWidth="1"/>
    <col min="8961" max="8961" width="82.28515625" style="110" customWidth="1"/>
    <col min="8962" max="9215" width="9.140625" style="110"/>
    <col min="9216" max="9216" width="22.7109375" style="110" customWidth="1"/>
    <col min="9217" max="9217" width="82.28515625" style="110" customWidth="1"/>
    <col min="9218" max="9471" width="9.140625" style="110"/>
    <col min="9472" max="9472" width="22.7109375" style="110" customWidth="1"/>
    <col min="9473" max="9473" width="82.28515625" style="110" customWidth="1"/>
    <col min="9474" max="9727" width="9.140625" style="110"/>
    <col min="9728" max="9728" width="22.7109375" style="110" customWidth="1"/>
    <col min="9729" max="9729" width="82.28515625" style="110" customWidth="1"/>
    <col min="9730" max="9983" width="9.140625" style="110"/>
    <col min="9984" max="9984" width="22.7109375" style="110" customWidth="1"/>
    <col min="9985" max="9985" width="82.28515625" style="110" customWidth="1"/>
    <col min="9986" max="10239" width="9.140625" style="110"/>
    <col min="10240" max="10240" width="22.7109375" style="110" customWidth="1"/>
    <col min="10241" max="10241" width="82.28515625" style="110" customWidth="1"/>
    <col min="10242" max="10495" width="9.140625" style="110"/>
    <col min="10496" max="10496" width="22.7109375" style="110" customWidth="1"/>
    <col min="10497" max="10497" width="82.28515625" style="110" customWidth="1"/>
    <col min="10498" max="10751" width="9.140625" style="110"/>
    <col min="10752" max="10752" width="22.7109375" style="110" customWidth="1"/>
    <col min="10753" max="10753" width="82.28515625" style="110" customWidth="1"/>
    <col min="10754" max="11007" width="9.140625" style="110"/>
    <col min="11008" max="11008" width="22.7109375" style="110" customWidth="1"/>
    <col min="11009" max="11009" width="82.28515625" style="110" customWidth="1"/>
    <col min="11010" max="11263" width="9.140625" style="110"/>
    <col min="11264" max="11264" width="22.7109375" style="110" customWidth="1"/>
    <col min="11265" max="11265" width="82.28515625" style="110" customWidth="1"/>
    <col min="11266" max="11519" width="9.140625" style="110"/>
    <col min="11520" max="11520" width="22.7109375" style="110" customWidth="1"/>
    <col min="11521" max="11521" width="82.28515625" style="110" customWidth="1"/>
    <col min="11522" max="11775" width="9.140625" style="110"/>
    <col min="11776" max="11776" width="22.7109375" style="110" customWidth="1"/>
    <col min="11777" max="11777" width="82.28515625" style="110" customWidth="1"/>
    <col min="11778" max="12031" width="9.140625" style="110"/>
    <col min="12032" max="12032" width="22.7109375" style="110" customWidth="1"/>
    <col min="12033" max="12033" width="82.28515625" style="110" customWidth="1"/>
    <col min="12034" max="12287" width="9.140625" style="110"/>
    <col min="12288" max="12288" width="22.7109375" style="110" customWidth="1"/>
    <col min="12289" max="12289" width="82.28515625" style="110" customWidth="1"/>
    <col min="12290" max="12543" width="9.140625" style="110"/>
    <col min="12544" max="12544" width="22.7109375" style="110" customWidth="1"/>
    <col min="12545" max="12545" width="82.28515625" style="110" customWidth="1"/>
    <col min="12546" max="12799" width="9.140625" style="110"/>
    <col min="12800" max="12800" width="22.7109375" style="110" customWidth="1"/>
    <col min="12801" max="12801" width="82.28515625" style="110" customWidth="1"/>
    <col min="12802" max="13055" width="9.140625" style="110"/>
    <col min="13056" max="13056" width="22.7109375" style="110" customWidth="1"/>
    <col min="13057" max="13057" width="82.28515625" style="110" customWidth="1"/>
    <col min="13058" max="13311" width="9.140625" style="110"/>
    <col min="13312" max="13312" width="22.7109375" style="110" customWidth="1"/>
    <col min="13313" max="13313" width="82.28515625" style="110" customWidth="1"/>
    <col min="13314" max="13567" width="9.140625" style="110"/>
    <col min="13568" max="13568" width="22.7109375" style="110" customWidth="1"/>
    <col min="13569" max="13569" width="82.28515625" style="110" customWidth="1"/>
    <col min="13570" max="13823" width="9.140625" style="110"/>
    <col min="13824" max="13824" width="22.7109375" style="110" customWidth="1"/>
    <col min="13825" max="13825" width="82.28515625" style="110" customWidth="1"/>
    <col min="13826" max="14079" width="9.140625" style="110"/>
    <col min="14080" max="14080" width="22.7109375" style="110" customWidth="1"/>
    <col min="14081" max="14081" width="82.28515625" style="110" customWidth="1"/>
    <col min="14082" max="14335" width="9.140625" style="110"/>
    <col min="14336" max="14336" width="22.7109375" style="110" customWidth="1"/>
    <col min="14337" max="14337" width="82.28515625" style="110" customWidth="1"/>
    <col min="14338" max="14591" width="9.140625" style="110"/>
    <col min="14592" max="14592" width="22.7109375" style="110" customWidth="1"/>
    <col min="14593" max="14593" width="82.28515625" style="110" customWidth="1"/>
    <col min="14594" max="14847" width="9.140625" style="110"/>
    <col min="14848" max="14848" width="22.7109375" style="110" customWidth="1"/>
    <col min="14849" max="14849" width="82.28515625" style="110" customWidth="1"/>
    <col min="14850" max="15103" width="9.140625" style="110"/>
    <col min="15104" max="15104" width="22.7109375" style="110" customWidth="1"/>
    <col min="15105" max="15105" width="82.28515625" style="110" customWidth="1"/>
    <col min="15106" max="15359" width="9.140625" style="110"/>
    <col min="15360" max="15360" width="22.7109375" style="110" customWidth="1"/>
    <col min="15361" max="15361" width="82.28515625" style="110" customWidth="1"/>
    <col min="15362" max="15615" width="9.140625" style="110"/>
    <col min="15616" max="15616" width="22.7109375" style="110" customWidth="1"/>
    <col min="15617" max="15617" width="82.28515625" style="110" customWidth="1"/>
    <col min="15618" max="15871" width="9.140625" style="110"/>
    <col min="15872" max="15872" width="22.7109375" style="110" customWidth="1"/>
    <col min="15873" max="15873" width="82.28515625" style="110" customWidth="1"/>
    <col min="15874" max="16127" width="9.140625" style="110"/>
    <col min="16128" max="16128" width="22.7109375" style="110" customWidth="1"/>
    <col min="16129" max="16129" width="82.28515625" style="110" customWidth="1"/>
    <col min="16130" max="16384" width="9.140625" style="110"/>
  </cols>
  <sheetData>
    <row r="1" spans="1:6" x14ac:dyDescent="0.25">
      <c r="A1" s="165" t="s">
        <v>110</v>
      </c>
      <c r="B1" s="166"/>
      <c r="C1" s="108" t="s">
        <v>73</v>
      </c>
      <c r="D1" s="109"/>
    </row>
    <row r="2" spans="1:6" x14ac:dyDescent="0.25">
      <c r="A2" s="167" t="s">
        <v>164</v>
      </c>
      <c r="B2" s="168"/>
      <c r="C2" s="143" t="s">
        <v>77</v>
      </c>
      <c r="D2" s="111"/>
    </row>
    <row r="3" spans="1:6" x14ac:dyDescent="0.25">
      <c r="A3" s="167" t="s">
        <v>111</v>
      </c>
      <c r="B3" s="168"/>
      <c r="C3" s="143" t="s">
        <v>165</v>
      </c>
      <c r="D3" s="111"/>
    </row>
    <row r="4" spans="1:6" x14ac:dyDescent="0.25">
      <c r="A4" s="167" t="s">
        <v>112</v>
      </c>
      <c r="B4" s="168"/>
      <c r="C4" s="112" t="s">
        <v>113</v>
      </c>
      <c r="D4" s="111"/>
    </row>
    <row r="5" spans="1:6" x14ac:dyDescent="0.25">
      <c r="A5" s="113" t="s">
        <v>114</v>
      </c>
      <c r="B5" s="114"/>
      <c r="C5" s="115" t="s">
        <v>115</v>
      </c>
      <c r="D5" s="111"/>
    </row>
    <row r="6" spans="1:6" x14ac:dyDescent="0.25">
      <c r="A6" s="113" t="s">
        <v>116</v>
      </c>
      <c r="B6" s="114"/>
      <c r="C6" s="144">
        <v>40875</v>
      </c>
      <c r="D6" s="111"/>
    </row>
    <row r="7" spans="1:6" ht="33" customHeight="1" x14ac:dyDescent="0.25">
      <c r="A7" s="167" t="s">
        <v>117</v>
      </c>
      <c r="B7" s="168"/>
      <c r="C7" s="116">
        <v>41015</v>
      </c>
      <c r="D7" s="111"/>
    </row>
    <row r="8" spans="1:6" x14ac:dyDescent="0.25">
      <c r="A8" s="167" t="s">
        <v>118</v>
      </c>
      <c r="B8" s="168"/>
      <c r="C8" s="116">
        <v>41373</v>
      </c>
      <c r="D8" s="111"/>
    </row>
    <row r="9" spans="1:6" x14ac:dyDescent="0.25">
      <c r="A9" s="167" t="s">
        <v>119</v>
      </c>
      <c r="B9" s="168"/>
      <c r="C9" s="117">
        <v>2013</v>
      </c>
      <c r="D9" s="111"/>
    </row>
    <row r="10" spans="1:6" x14ac:dyDescent="0.25">
      <c r="A10" s="118"/>
      <c r="B10" s="118"/>
      <c r="C10" s="119"/>
      <c r="D10" s="120"/>
    </row>
    <row r="12" spans="1:6" ht="15.75" x14ac:dyDescent="0.25">
      <c r="A12" s="121" t="s">
        <v>120</v>
      </c>
      <c r="B12" s="121"/>
      <c r="C12" s="122"/>
      <c r="D12" s="122"/>
    </row>
    <row r="13" spans="1:6" ht="5.25" customHeight="1" x14ac:dyDescent="0.25">
      <c r="A13" s="123"/>
      <c r="B13" s="123"/>
    </row>
    <row r="14" spans="1:6" x14ac:dyDescent="0.25">
      <c r="A14" s="124" t="s">
        <v>121</v>
      </c>
      <c r="B14" s="124" t="s">
        <v>122</v>
      </c>
      <c r="C14" s="124" t="s">
        <v>123</v>
      </c>
      <c r="D14" s="124" t="s">
        <v>124</v>
      </c>
      <c r="F14" s="125"/>
    </row>
    <row r="15" spans="1:6" ht="49.5" customHeight="1" x14ac:dyDescent="0.25">
      <c r="A15" s="169" t="s">
        <v>125</v>
      </c>
      <c r="B15" s="126" t="s">
        <v>126</v>
      </c>
      <c r="C15" s="126" t="s">
        <v>127</v>
      </c>
      <c r="D15" s="127" t="s">
        <v>128</v>
      </c>
    </row>
    <row r="16" spans="1:6" ht="30" x14ac:dyDescent="0.25">
      <c r="A16" s="170"/>
      <c r="B16" s="126" t="s">
        <v>129</v>
      </c>
      <c r="C16" s="126" t="s">
        <v>130</v>
      </c>
      <c r="D16" s="127" t="s">
        <v>131</v>
      </c>
    </row>
    <row r="17" spans="1:4" ht="46.5" customHeight="1" x14ac:dyDescent="0.25">
      <c r="A17" s="171" t="s">
        <v>19</v>
      </c>
      <c r="B17" s="126" t="s">
        <v>126</v>
      </c>
      <c r="C17" s="126" t="s">
        <v>132</v>
      </c>
      <c r="D17" s="127" t="s">
        <v>133</v>
      </c>
    </row>
    <row r="18" spans="1:4" ht="30" x14ac:dyDescent="0.25">
      <c r="A18" s="172"/>
      <c r="B18" s="126" t="s">
        <v>129</v>
      </c>
      <c r="C18" s="126" t="s">
        <v>134</v>
      </c>
      <c r="D18" s="127" t="s">
        <v>131</v>
      </c>
    </row>
    <row r="19" spans="1:4" x14ac:dyDescent="0.25">
      <c r="A19" s="173" t="s">
        <v>135</v>
      </c>
      <c r="B19" s="128" t="s">
        <v>136</v>
      </c>
      <c r="C19" s="129" t="s">
        <v>162</v>
      </c>
      <c r="D19" s="162" t="s">
        <v>137</v>
      </c>
    </row>
    <row r="20" spans="1:4" x14ac:dyDescent="0.25">
      <c r="A20" s="173"/>
      <c r="B20" s="130" t="s">
        <v>138</v>
      </c>
      <c r="C20" s="126" t="s">
        <v>163</v>
      </c>
      <c r="D20" s="162"/>
    </row>
    <row r="21" spans="1:4" ht="75" x14ac:dyDescent="0.25">
      <c r="A21" s="173"/>
      <c r="B21" s="130" t="s">
        <v>139</v>
      </c>
      <c r="C21" s="131" t="s">
        <v>140</v>
      </c>
      <c r="D21" s="162"/>
    </row>
    <row r="22" spans="1:4" ht="45" x14ac:dyDescent="0.25">
      <c r="A22" s="173"/>
      <c r="B22" s="130" t="s">
        <v>141</v>
      </c>
      <c r="C22" s="131" t="s">
        <v>142</v>
      </c>
      <c r="D22" s="132" t="s">
        <v>143</v>
      </c>
    </row>
    <row r="23" spans="1:4" ht="45" x14ac:dyDescent="0.25">
      <c r="A23" s="173"/>
      <c r="B23" s="130" t="s">
        <v>144</v>
      </c>
      <c r="C23" s="131" t="s">
        <v>145</v>
      </c>
      <c r="D23" s="132" t="s">
        <v>146</v>
      </c>
    </row>
    <row r="24" spans="1:4" ht="45" x14ac:dyDescent="0.25">
      <c r="A24" s="173"/>
      <c r="B24" s="133" t="s">
        <v>147</v>
      </c>
      <c r="C24" s="134" t="s">
        <v>148</v>
      </c>
      <c r="D24" s="132" t="s">
        <v>149</v>
      </c>
    </row>
    <row r="25" spans="1:4" ht="45" customHeight="1" x14ac:dyDescent="0.25">
      <c r="A25" s="173"/>
      <c r="B25" s="135" t="s">
        <v>150</v>
      </c>
      <c r="C25" s="134" t="s">
        <v>151</v>
      </c>
      <c r="D25" s="136"/>
    </row>
    <row r="28" spans="1:4" ht="15.75" x14ac:dyDescent="0.25">
      <c r="A28" s="121" t="s">
        <v>152</v>
      </c>
      <c r="B28" s="121"/>
      <c r="C28" s="122"/>
    </row>
    <row r="29" spans="1:4" ht="6.75" customHeight="1" x14ac:dyDescent="0.25">
      <c r="A29" s="123"/>
      <c r="B29" s="123"/>
    </row>
    <row r="30" spans="1:4" x14ac:dyDescent="0.25">
      <c r="A30" s="137" t="s">
        <v>121</v>
      </c>
      <c r="B30" s="164" t="s">
        <v>153</v>
      </c>
      <c r="C30" s="164"/>
    </row>
    <row r="31" spans="1:4" x14ac:dyDescent="0.25">
      <c r="A31" s="138" t="s">
        <v>48</v>
      </c>
      <c r="B31" s="163" t="s">
        <v>154</v>
      </c>
      <c r="C31" s="163"/>
    </row>
    <row r="32" spans="1:4" x14ac:dyDescent="0.25">
      <c r="A32" s="138" t="s">
        <v>19</v>
      </c>
      <c r="B32" s="163" t="s">
        <v>155</v>
      </c>
      <c r="C32" s="163"/>
    </row>
    <row r="33" spans="1:3" x14ac:dyDescent="0.25">
      <c r="A33" s="138" t="s">
        <v>156</v>
      </c>
      <c r="B33" s="163" t="s">
        <v>157</v>
      </c>
      <c r="C33" s="163"/>
    </row>
    <row r="34" spans="1:3" x14ac:dyDescent="0.25">
      <c r="A34" s="139"/>
      <c r="B34" s="140"/>
      <c r="C34" s="140"/>
    </row>
    <row r="35" spans="1:3" x14ac:dyDescent="0.25">
      <c r="A35" s="120"/>
      <c r="B35" s="120"/>
    </row>
    <row r="36" spans="1:3" ht="15.75" x14ac:dyDescent="0.25">
      <c r="A36" s="121" t="s">
        <v>158</v>
      </c>
      <c r="B36" s="121"/>
      <c r="C36" s="122"/>
    </row>
    <row r="37" spans="1:3" ht="6" customHeight="1" x14ac:dyDescent="0.25">
      <c r="A37" s="123"/>
      <c r="B37" s="123"/>
    </row>
    <row r="38" spans="1:3" x14ac:dyDescent="0.25">
      <c r="A38" s="137" t="s">
        <v>121</v>
      </c>
      <c r="B38" s="164" t="s">
        <v>153</v>
      </c>
      <c r="C38" s="164"/>
    </row>
    <row r="39" spans="1:3" x14ac:dyDescent="0.25">
      <c r="A39" s="141" t="s">
        <v>48</v>
      </c>
      <c r="B39" s="163" t="s">
        <v>159</v>
      </c>
      <c r="C39" s="163"/>
    </row>
    <row r="40" spans="1:3" x14ac:dyDescent="0.25">
      <c r="A40" s="141" t="s">
        <v>19</v>
      </c>
      <c r="B40" s="163" t="s">
        <v>159</v>
      </c>
      <c r="C40" s="163"/>
    </row>
    <row r="41" spans="1:3" x14ac:dyDescent="0.25">
      <c r="A41" s="141" t="s">
        <v>156</v>
      </c>
      <c r="B41" s="163" t="s">
        <v>160</v>
      </c>
      <c r="C41" s="163"/>
    </row>
    <row r="42" spans="1:3" x14ac:dyDescent="0.25">
      <c r="B42" s="142" t="s">
        <v>161</v>
      </c>
    </row>
  </sheetData>
  <mergeCells count="19">
    <mergeCell ref="A8:B8"/>
    <mergeCell ref="A9:B9"/>
    <mergeCell ref="A15:A16"/>
    <mergeCell ref="A17:A18"/>
    <mergeCell ref="A19:A25"/>
    <mergeCell ref="A1:B1"/>
    <mergeCell ref="A2:B2"/>
    <mergeCell ref="A3:B3"/>
    <mergeCell ref="A4:B4"/>
    <mergeCell ref="A7:B7"/>
    <mergeCell ref="D19:D21"/>
    <mergeCell ref="B41:C41"/>
    <mergeCell ref="B31:C31"/>
    <mergeCell ref="B32:C32"/>
    <mergeCell ref="B33:C33"/>
    <mergeCell ref="B38:C38"/>
    <mergeCell ref="B39:C39"/>
    <mergeCell ref="B40:C40"/>
    <mergeCell ref="B30:C30"/>
  </mergeCells>
  <printOptions horizontalCentered="1"/>
  <pageMargins left="0.25" right="0" top="0.75" bottom="0.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showZeros="0" tabSelected="1" topLeftCell="F1" zoomScale="80" zoomScaleNormal="80" workbookViewId="0">
      <selection activeCell="R1" sqref="R1"/>
    </sheetView>
  </sheetViews>
  <sheetFormatPr defaultRowHeight="14.25" x14ac:dyDescent="0.2"/>
  <cols>
    <col min="1" max="1" width="6.28515625" style="1" customWidth="1"/>
    <col min="2" max="3" width="10" style="1" customWidth="1"/>
    <col min="4" max="4" width="32.28515625" style="1" customWidth="1"/>
    <col min="5" max="5" width="9.140625" style="1" customWidth="1"/>
    <col min="6" max="6" width="11.28515625" style="1" customWidth="1"/>
    <col min="7" max="7" width="9.5703125" style="1" customWidth="1"/>
    <col min="8" max="8" width="11.140625" style="1" customWidth="1"/>
    <col min="9" max="9" width="10.5703125" style="1" customWidth="1"/>
    <col min="10" max="10" width="11.140625" style="1" bestFit="1" customWidth="1"/>
    <col min="11" max="11" width="11" style="1" customWidth="1"/>
    <col min="12" max="12" width="13" style="1" bestFit="1" customWidth="1"/>
    <col min="13" max="13" width="11.5703125" style="1" bestFit="1" customWidth="1"/>
    <col min="14" max="14" width="11.140625" style="1" bestFit="1" customWidth="1"/>
    <col min="15" max="15" width="11" style="1" customWidth="1"/>
    <col min="16" max="16" width="10.85546875" style="1" customWidth="1"/>
    <col min="17" max="17" width="10.7109375" style="1" customWidth="1"/>
    <col min="18" max="18" width="11.85546875" style="1" customWidth="1"/>
    <col min="19" max="19" width="11.140625" style="1" bestFit="1" customWidth="1"/>
    <col min="20" max="20" width="11.28515625" style="1" customWidth="1"/>
    <col min="21" max="21" width="13.140625" style="1" customWidth="1"/>
    <col min="22" max="22" width="21.85546875" style="1" customWidth="1"/>
    <col min="23" max="23" width="16.7109375" style="1" customWidth="1"/>
    <col min="24" max="24" width="22.5703125" style="1" customWidth="1"/>
    <col min="25" max="16384" width="9.140625" style="1"/>
  </cols>
  <sheetData>
    <row r="1" spans="1:24" ht="19.5" customHeight="1" x14ac:dyDescent="0.2">
      <c r="A1" s="86" t="s">
        <v>87</v>
      </c>
      <c r="R1" s="1">
        <v>78744</v>
      </c>
    </row>
    <row r="2" spans="1:24" ht="15" x14ac:dyDescent="0.2">
      <c r="A2" s="50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5" x14ac:dyDescent="0.2">
      <c r="A3" s="50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5" x14ac:dyDescent="0.2">
      <c r="A4" s="50" t="s">
        <v>77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5" x14ac:dyDescent="0.2">
      <c r="A5" s="50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33" customHeight="1" x14ac:dyDescent="0.2">
      <c r="A6" s="51">
        <f>J7</f>
        <v>41431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8"/>
      <c r="X6" s="48"/>
    </row>
    <row r="7" spans="1:24" s="2" customFormat="1" ht="23.25" customHeight="1" thickBot="1" x14ac:dyDescent="0.3">
      <c r="E7" s="61" t="s">
        <v>0</v>
      </c>
      <c r="F7" s="62">
        <v>40815</v>
      </c>
      <c r="G7" s="3"/>
      <c r="H7" s="3"/>
      <c r="I7" s="61" t="s">
        <v>72</v>
      </c>
      <c r="J7" s="63">
        <v>41431</v>
      </c>
      <c r="M7" s="61" t="s">
        <v>67</v>
      </c>
      <c r="N7" s="64">
        <v>41015</v>
      </c>
    </row>
    <row r="8" spans="1:24" s="2" customFormat="1" ht="33.75" x14ac:dyDescent="0.25">
      <c r="A8" s="55" t="s">
        <v>71</v>
      </c>
      <c r="B8" s="4" t="s">
        <v>52</v>
      </c>
      <c r="C8" s="45" t="s">
        <v>1</v>
      </c>
      <c r="D8" s="4" t="s">
        <v>2</v>
      </c>
      <c r="E8" s="4" t="s">
        <v>3</v>
      </c>
      <c r="F8" s="4" t="s">
        <v>4</v>
      </c>
      <c r="G8" s="4" t="s">
        <v>41</v>
      </c>
      <c r="H8" s="4" t="s">
        <v>181</v>
      </c>
      <c r="I8" s="5" t="s">
        <v>5</v>
      </c>
      <c r="J8" s="5" t="s">
        <v>6</v>
      </c>
      <c r="K8" s="5" t="s">
        <v>74</v>
      </c>
      <c r="L8" s="5" t="s">
        <v>50</v>
      </c>
      <c r="M8" s="5" t="s">
        <v>8</v>
      </c>
      <c r="N8" s="5" t="s">
        <v>9</v>
      </c>
      <c r="O8" s="5" t="s">
        <v>10</v>
      </c>
      <c r="P8" s="5" t="s">
        <v>7</v>
      </c>
      <c r="Q8" s="5" t="s">
        <v>11</v>
      </c>
      <c r="R8" s="5" t="s">
        <v>12</v>
      </c>
      <c r="S8" s="56"/>
      <c r="T8" s="56"/>
      <c r="U8" s="5" t="s">
        <v>13</v>
      </c>
      <c r="V8" s="5" t="s">
        <v>14</v>
      </c>
      <c r="W8" s="6" t="s">
        <v>15</v>
      </c>
    </row>
    <row r="9" spans="1:24" x14ac:dyDescent="0.2">
      <c r="A9" s="7" t="s">
        <v>16</v>
      </c>
      <c r="B9" s="8" t="s">
        <v>19</v>
      </c>
      <c r="C9" s="9"/>
      <c r="D9" s="9"/>
      <c r="E9" s="11"/>
      <c r="F9" s="12"/>
      <c r="G9" s="10">
        <f>SUM(G10:G13)</f>
        <v>180</v>
      </c>
      <c r="H9" s="10"/>
      <c r="I9" s="13"/>
      <c r="J9" s="19"/>
      <c r="K9" s="19"/>
      <c r="L9" s="19"/>
      <c r="M9" s="19"/>
      <c r="N9" s="19"/>
      <c r="O9" s="19"/>
      <c r="P9" s="19"/>
      <c r="Q9" s="19"/>
      <c r="R9" s="19"/>
      <c r="S9" s="57"/>
      <c r="T9" s="57"/>
      <c r="U9" s="14"/>
      <c r="V9" s="14"/>
      <c r="W9" s="15"/>
    </row>
    <row r="10" spans="1:24" ht="31.5" customHeight="1" x14ac:dyDescent="0.2">
      <c r="A10" s="96">
        <v>1</v>
      </c>
      <c r="B10" s="186" t="s">
        <v>53</v>
      </c>
      <c r="C10" s="98" t="s">
        <v>45</v>
      </c>
      <c r="D10" s="188" t="s">
        <v>92</v>
      </c>
      <c r="E10" s="174" t="s">
        <v>35</v>
      </c>
      <c r="F10" s="174" t="s">
        <v>76</v>
      </c>
      <c r="G10" s="147">
        <v>90</v>
      </c>
      <c r="H10" s="186"/>
      <c r="I10" s="16" t="s">
        <v>17</v>
      </c>
      <c r="J10" s="92">
        <v>41435</v>
      </c>
      <c r="K10" s="92"/>
      <c r="L10" s="92"/>
      <c r="M10" s="92">
        <v>41446</v>
      </c>
      <c r="N10" s="92">
        <v>41463</v>
      </c>
      <c r="O10" s="92">
        <v>41472</v>
      </c>
      <c r="P10" s="92"/>
      <c r="Q10" s="92">
        <v>41481</v>
      </c>
      <c r="R10" s="92">
        <v>41526</v>
      </c>
      <c r="S10" s="58"/>
      <c r="T10" s="58"/>
      <c r="U10" s="190"/>
      <c r="V10" s="190"/>
      <c r="W10" s="184"/>
    </row>
    <row r="11" spans="1:24" ht="32.25" customHeight="1" x14ac:dyDescent="0.2">
      <c r="A11" s="97"/>
      <c r="B11" s="187"/>
      <c r="C11" s="99"/>
      <c r="D11" s="189"/>
      <c r="E11" s="175"/>
      <c r="F11" s="175"/>
      <c r="G11" s="155"/>
      <c r="H11" s="187"/>
      <c r="I11" s="16" t="s">
        <v>18</v>
      </c>
      <c r="J11" s="9"/>
      <c r="K11" s="103"/>
      <c r="L11" s="103"/>
      <c r="M11" s="104"/>
      <c r="N11" s="104"/>
      <c r="O11" s="104"/>
      <c r="P11" s="104"/>
      <c r="Q11" s="104"/>
      <c r="R11" s="104"/>
      <c r="S11" s="59"/>
      <c r="T11" s="59"/>
      <c r="U11" s="191"/>
      <c r="V11" s="191"/>
      <c r="W11" s="185"/>
    </row>
    <row r="12" spans="1:24" ht="33" customHeight="1" x14ac:dyDescent="0.2">
      <c r="A12" s="78">
        <v>2</v>
      </c>
      <c r="B12" s="186" t="s">
        <v>53</v>
      </c>
      <c r="C12" s="66" t="s">
        <v>106</v>
      </c>
      <c r="D12" s="188" t="s">
        <v>92</v>
      </c>
      <c r="E12" s="174" t="s">
        <v>35</v>
      </c>
      <c r="F12" s="174" t="s">
        <v>76</v>
      </c>
      <c r="G12" s="148">
        <v>90</v>
      </c>
      <c r="H12" s="186"/>
      <c r="I12" s="16" t="s">
        <v>17</v>
      </c>
      <c r="J12" s="92">
        <v>41519</v>
      </c>
      <c r="K12" s="92"/>
      <c r="L12" s="92"/>
      <c r="M12" s="92">
        <v>41522</v>
      </c>
      <c r="N12" s="92">
        <v>41544</v>
      </c>
      <c r="O12" s="92">
        <v>41558</v>
      </c>
      <c r="P12" s="92"/>
      <c r="Q12" s="92">
        <v>41565</v>
      </c>
      <c r="R12" s="92">
        <v>41610</v>
      </c>
      <c r="S12" s="58"/>
      <c r="T12" s="58"/>
      <c r="U12" s="190"/>
      <c r="V12" s="190"/>
      <c r="W12" s="184"/>
    </row>
    <row r="13" spans="1:24" ht="30" customHeight="1" x14ac:dyDescent="0.2">
      <c r="A13" s="79"/>
      <c r="B13" s="187"/>
      <c r="C13" s="44"/>
      <c r="D13" s="189"/>
      <c r="E13" s="175"/>
      <c r="F13" s="175"/>
      <c r="G13" s="155"/>
      <c r="H13" s="187"/>
      <c r="I13" s="16" t="s">
        <v>18</v>
      </c>
      <c r="J13" s="17"/>
      <c r="K13" s="17"/>
      <c r="L13" s="17"/>
      <c r="M13" s="93"/>
      <c r="N13" s="93"/>
      <c r="O13" s="93"/>
      <c r="P13" s="93"/>
      <c r="Q13" s="93"/>
      <c r="R13" s="93"/>
      <c r="S13" s="59"/>
      <c r="T13" s="59"/>
      <c r="U13" s="191"/>
      <c r="V13" s="191"/>
      <c r="W13" s="185"/>
    </row>
    <row r="14" spans="1:24" x14ac:dyDescent="0.2">
      <c r="A14" s="7" t="s">
        <v>21</v>
      </c>
      <c r="B14" s="8" t="s">
        <v>48</v>
      </c>
      <c r="D14" s="9"/>
      <c r="E14" s="11"/>
      <c r="F14" s="12"/>
      <c r="G14" s="10">
        <f>SUM(G15)</f>
        <v>500</v>
      </c>
      <c r="H14" s="10"/>
      <c r="I14" s="13"/>
      <c r="J14" s="19"/>
      <c r="K14" s="19"/>
      <c r="L14" s="19"/>
      <c r="M14" s="19"/>
      <c r="N14" s="19"/>
      <c r="O14" s="19"/>
      <c r="P14" s="19"/>
      <c r="Q14" s="19"/>
      <c r="R14" s="19"/>
      <c r="S14" s="57"/>
      <c r="T14" s="57"/>
      <c r="U14" s="14"/>
      <c r="V14" s="14"/>
      <c r="W14" s="15"/>
    </row>
    <row r="15" spans="1:24" ht="28.5" customHeight="1" x14ac:dyDescent="0.2">
      <c r="A15" s="41">
        <v>5</v>
      </c>
      <c r="B15" s="186" t="s">
        <v>54</v>
      </c>
      <c r="C15" s="43" t="s">
        <v>49</v>
      </c>
      <c r="D15" s="188" t="s">
        <v>93</v>
      </c>
      <c r="E15" s="174" t="s">
        <v>44</v>
      </c>
      <c r="F15" s="174" t="s">
        <v>20</v>
      </c>
      <c r="G15" s="174">
        <v>500</v>
      </c>
      <c r="H15" s="69"/>
      <c r="I15" s="16" t="s">
        <v>17</v>
      </c>
      <c r="J15" s="92">
        <v>41593</v>
      </c>
      <c r="K15" s="92">
        <v>41614</v>
      </c>
      <c r="L15" s="92">
        <v>41628</v>
      </c>
      <c r="M15" s="92">
        <v>41631</v>
      </c>
      <c r="N15" s="92">
        <v>41663</v>
      </c>
      <c r="O15" s="92">
        <v>41691</v>
      </c>
      <c r="P15" s="92">
        <v>41733</v>
      </c>
      <c r="Q15" s="92">
        <v>41743</v>
      </c>
      <c r="R15" s="92">
        <v>41883</v>
      </c>
      <c r="S15" s="58"/>
      <c r="T15" s="58"/>
      <c r="U15" s="190"/>
      <c r="V15" s="190"/>
      <c r="W15" s="184"/>
    </row>
    <row r="16" spans="1:24" ht="21.75" customHeight="1" x14ac:dyDescent="0.2">
      <c r="A16" s="42"/>
      <c r="B16" s="187"/>
      <c r="C16" s="44"/>
      <c r="D16" s="189"/>
      <c r="E16" s="175"/>
      <c r="F16" s="175"/>
      <c r="G16" s="175"/>
      <c r="H16" s="70"/>
      <c r="I16" s="16" t="s">
        <v>18</v>
      </c>
      <c r="J16" s="89"/>
      <c r="K16" s="89"/>
      <c r="L16" s="89"/>
      <c r="M16" s="89"/>
      <c r="N16" s="89"/>
      <c r="O16" s="89"/>
      <c r="P16" s="89"/>
      <c r="Q16" s="89"/>
      <c r="R16" s="89"/>
      <c r="S16" s="60"/>
      <c r="T16" s="60"/>
      <c r="U16" s="191"/>
      <c r="V16" s="191"/>
      <c r="W16" s="185"/>
    </row>
    <row r="17" spans="1:23" x14ac:dyDescent="0.2">
      <c r="A17" s="20"/>
      <c r="B17" s="21"/>
      <c r="C17" s="21"/>
      <c r="D17" s="22"/>
      <c r="E17" s="23"/>
      <c r="F17" s="23"/>
      <c r="G17" s="23"/>
      <c r="H17" s="23"/>
      <c r="I17" s="18"/>
      <c r="J17" s="14"/>
      <c r="K17" s="1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</row>
    <row r="18" spans="1:23" x14ac:dyDescent="0.2">
      <c r="A18" s="24" t="s">
        <v>172</v>
      </c>
      <c r="B18" s="25" t="s">
        <v>22</v>
      </c>
      <c r="D18" s="9"/>
      <c r="E18" s="12"/>
      <c r="F18" s="12"/>
      <c r="G18" s="10">
        <f>SUM(G20:G49)</f>
        <v>3311.5</v>
      </c>
      <c r="H18" s="10">
        <f t="shared" ref="H18" si="0">SUM(H20:H49)</f>
        <v>1005.3970720648198</v>
      </c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52"/>
      <c r="W18" s="53"/>
    </row>
    <row r="19" spans="1:23" s="28" customFormat="1" ht="33.75" x14ac:dyDescent="0.2">
      <c r="A19" s="46" t="s">
        <v>1</v>
      </c>
      <c r="B19" s="26" t="s">
        <v>52</v>
      </c>
      <c r="C19" s="47"/>
      <c r="D19" s="26" t="s">
        <v>2</v>
      </c>
      <c r="E19" s="26" t="s">
        <v>3</v>
      </c>
      <c r="F19" s="26" t="s">
        <v>4</v>
      </c>
      <c r="G19" s="26" t="s">
        <v>41</v>
      </c>
      <c r="H19" s="26" t="s">
        <v>81</v>
      </c>
      <c r="I19" s="27" t="s">
        <v>5</v>
      </c>
      <c r="J19" s="27" t="s">
        <v>23</v>
      </c>
      <c r="K19" s="27" t="s">
        <v>46</v>
      </c>
      <c r="L19" s="27" t="s">
        <v>68</v>
      </c>
      <c r="M19" s="27" t="s">
        <v>24</v>
      </c>
      <c r="N19" s="27" t="s">
        <v>69</v>
      </c>
      <c r="O19" s="27" t="s">
        <v>51</v>
      </c>
      <c r="P19" s="27" t="s">
        <v>80</v>
      </c>
      <c r="Q19" s="27" t="s">
        <v>47</v>
      </c>
      <c r="R19" s="27" t="s">
        <v>173</v>
      </c>
      <c r="S19" s="27" t="s">
        <v>11</v>
      </c>
      <c r="T19" s="27" t="s">
        <v>12</v>
      </c>
      <c r="U19" s="27" t="s">
        <v>82</v>
      </c>
      <c r="V19" s="27" t="s">
        <v>14</v>
      </c>
      <c r="W19" s="54" t="s">
        <v>15</v>
      </c>
    </row>
    <row r="20" spans="1:23" ht="26.25" customHeight="1" x14ac:dyDescent="0.2">
      <c r="A20" s="101">
        <v>6</v>
      </c>
      <c r="B20" s="186" t="s">
        <v>107</v>
      </c>
      <c r="C20" s="153" t="s">
        <v>108</v>
      </c>
      <c r="D20" s="188" t="s">
        <v>109</v>
      </c>
      <c r="E20" s="174" t="s">
        <v>27</v>
      </c>
      <c r="F20" s="174" t="s">
        <v>20</v>
      </c>
      <c r="G20" s="180">
        <f>(98500*2)/1000</f>
        <v>197</v>
      </c>
      <c r="H20" s="215"/>
      <c r="I20" s="80" t="s">
        <v>17</v>
      </c>
      <c r="J20" s="92">
        <v>41374</v>
      </c>
      <c r="K20" s="92">
        <v>41439</v>
      </c>
      <c r="L20" s="92">
        <v>41443</v>
      </c>
      <c r="M20" s="92">
        <v>41474</v>
      </c>
      <c r="N20" s="92">
        <v>41495</v>
      </c>
      <c r="O20" s="92">
        <v>41505</v>
      </c>
      <c r="P20" s="92">
        <v>41527</v>
      </c>
      <c r="Q20" s="92"/>
      <c r="R20" s="92">
        <v>41547</v>
      </c>
      <c r="S20" s="92">
        <v>41490</v>
      </c>
      <c r="T20" s="92">
        <v>41855</v>
      </c>
      <c r="U20" s="211"/>
      <c r="V20" s="205"/>
      <c r="W20" s="176"/>
    </row>
    <row r="21" spans="1:23" ht="24" customHeight="1" x14ac:dyDescent="0.2">
      <c r="A21" s="102"/>
      <c r="B21" s="187"/>
      <c r="C21" s="100"/>
      <c r="D21" s="189"/>
      <c r="E21" s="175"/>
      <c r="F21" s="175"/>
      <c r="G21" s="214"/>
      <c r="H21" s="187"/>
      <c r="I21" s="68" t="s">
        <v>18</v>
      </c>
      <c r="J21" s="92">
        <v>41374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212"/>
      <c r="V21" s="206"/>
      <c r="W21" s="177"/>
    </row>
    <row r="22" spans="1:23" ht="36" customHeight="1" x14ac:dyDescent="0.2">
      <c r="A22" s="41">
        <v>7</v>
      </c>
      <c r="B22" s="186" t="s">
        <v>55</v>
      </c>
      <c r="C22" s="39" t="s">
        <v>25</v>
      </c>
      <c r="D22" s="188" t="s">
        <v>94</v>
      </c>
      <c r="E22" s="174" t="s">
        <v>42</v>
      </c>
      <c r="F22" s="174" t="s">
        <v>20</v>
      </c>
      <c r="G22" s="174">
        <v>600</v>
      </c>
      <c r="H22" s="215">
        <f>U22/1000</f>
        <v>287.54000000000002</v>
      </c>
      <c r="I22" s="16" t="s">
        <v>17</v>
      </c>
      <c r="J22" s="89">
        <v>40831</v>
      </c>
      <c r="K22" s="89">
        <v>40837</v>
      </c>
      <c r="L22" s="89">
        <v>40842</v>
      </c>
      <c r="M22" s="89">
        <v>40863</v>
      </c>
      <c r="N22" s="90" t="s">
        <v>65</v>
      </c>
      <c r="O22" s="91">
        <v>40996</v>
      </c>
      <c r="P22" s="91">
        <v>41038</v>
      </c>
      <c r="Q22" s="91">
        <v>41071</v>
      </c>
      <c r="R22" s="92">
        <v>41289</v>
      </c>
      <c r="S22" s="92">
        <v>41291</v>
      </c>
      <c r="T22" s="92">
        <v>42020</v>
      </c>
      <c r="U22" s="203">
        <v>287540</v>
      </c>
      <c r="V22" s="205" t="s">
        <v>83</v>
      </c>
      <c r="W22" s="176" t="s">
        <v>86</v>
      </c>
    </row>
    <row r="23" spans="1:23" ht="36" customHeight="1" x14ac:dyDescent="0.2">
      <c r="A23" s="42"/>
      <c r="B23" s="187"/>
      <c r="C23" s="40"/>
      <c r="D23" s="189"/>
      <c r="E23" s="175"/>
      <c r="F23" s="175"/>
      <c r="G23" s="175"/>
      <c r="H23" s="187"/>
      <c r="I23" s="16" t="s">
        <v>18</v>
      </c>
      <c r="J23" s="89"/>
      <c r="K23" s="89"/>
      <c r="L23" s="89">
        <v>40843</v>
      </c>
      <c r="M23" s="89">
        <v>40890</v>
      </c>
      <c r="N23" s="89">
        <v>40980</v>
      </c>
      <c r="O23" s="91">
        <v>41029</v>
      </c>
      <c r="P23" s="91">
        <v>41071</v>
      </c>
      <c r="Q23" s="91">
        <v>41159</v>
      </c>
      <c r="R23" s="91">
        <v>41285</v>
      </c>
      <c r="S23" s="91">
        <v>41292</v>
      </c>
      <c r="T23" s="91"/>
      <c r="U23" s="204"/>
      <c r="V23" s="206"/>
      <c r="W23" s="177"/>
    </row>
    <row r="24" spans="1:23" ht="14.25" customHeight="1" x14ac:dyDescent="0.2">
      <c r="A24" s="194">
        <v>8</v>
      </c>
      <c r="B24" s="186" t="s">
        <v>56</v>
      </c>
      <c r="C24" s="186" t="s">
        <v>26</v>
      </c>
      <c r="D24" s="188" t="s">
        <v>95</v>
      </c>
      <c r="E24" s="174" t="s">
        <v>27</v>
      </c>
      <c r="F24" s="174" t="s">
        <v>20</v>
      </c>
      <c r="G24" s="180">
        <v>180</v>
      </c>
      <c r="H24" s="69"/>
      <c r="I24" s="16" t="s">
        <v>17</v>
      </c>
      <c r="J24" s="89">
        <v>40801</v>
      </c>
      <c r="K24" s="89">
        <v>40849</v>
      </c>
      <c r="L24" s="89">
        <v>40911</v>
      </c>
      <c r="M24" s="89">
        <v>40925</v>
      </c>
      <c r="N24" s="89">
        <v>40971</v>
      </c>
      <c r="O24" s="91">
        <v>41005</v>
      </c>
      <c r="P24" s="91">
        <v>41033</v>
      </c>
      <c r="Q24" s="91"/>
      <c r="R24" s="91">
        <v>41047</v>
      </c>
      <c r="S24" s="91">
        <v>41057</v>
      </c>
      <c r="T24" s="91">
        <v>41211</v>
      </c>
      <c r="U24" s="207"/>
      <c r="V24" s="190"/>
      <c r="W24" s="176" t="s">
        <v>174</v>
      </c>
    </row>
    <row r="25" spans="1:23" x14ac:dyDescent="0.2">
      <c r="A25" s="195"/>
      <c r="B25" s="197"/>
      <c r="C25" s="197"/>
      <c r="D25" s="198"/>
      <c r="E25" s="213"/>
      <c r="F25" s="213"/>
      <c r="G25" s="214"/>
      <c r="H25" s="72"/>
      <c r="I25" s="16" t="s">
        <v>18</v>
      </c>
      <c r="J25" s="89"/>
      <c r="K25" s="89"/>
      <c r="L25" s="89">
        <v>40912</v>
      </c>
      <c r="M25" s="89">
        <v>40926</v>
      </c>
      <c r="N25" s="89">
        <v>40980</v>
      </c>
      <c r="O25" s="89">
        <v>41050</v>
      </c>
      <c r="P25" s="89">
        <v>41081</v>
      </c>
      <c r="Q25" s="93"/>
      <c r="R25" s="89">
        <v>41193</v>
      </c>
      <c r="S25" s="93"/>
      <c r="T25" s="93"/>
      <c r="U25" s="208"/>
      <c r="V25" s="191"/>
      <c r="W25" s="216"/>
    </row>
    <row r="26" spans="1:23" ht="18" customHeight="1" x14ac:dyDescent="0.2">
      <c r="A26" s="195"/>
      <c r="B26" s="197"/>
      <c r="C26" s="197"/>
      <c r="D26" s="198"/>
      <c r="E26" s="213"/>
      <c r="F26" s="213"/>
      <c r="G26" s="214"/>
      <c r="H26" s="72"/>
      <c r="I26" s="68" t="s">
        <v>17</v>
      </c>
      <c r="J26" s="91">
        <v>41306</v>
      </c>
      <c r="K26" s="91">
        <v>41379</v>
      </c>
      <c r="L26" s="92">
        <v>41437</v>
      </c>
      <c r="M26" s="92">
        <v>41464</v>
      </c>
      <c r="N26" s="92">
        <v>41495</v>
      </c>
      <c r="O26" s="92">
        <v>41507</v>
      </c>
      <c r="P26" s="92">
        <v>41536</v>
      </c>
      <c r="Q26" s="94"/>
      <c r="R26" s="92">
        <v>41562</v>
      </c>
      <c r="S26" s="92">
        <v>41568</v>
      </c>
      <c r="T26" s="92">
        <v>41811</v>
      </c>
      <c r="U26" s="156"/>
      <c r="V26" s="30"/>
      <c r="W26" s="216"/>
    </row>
    <row r="27" spans="1:23" ht="15.75" customHeight="1" x14ac:dyDescent="0.2">
      <c r="A27" s="196"/>
      <c r="B27" s="187"/>
      <c r="C27" s="187"/>
      <c r="D27" s="189"/>
      <c r="E27" s="175"/>
      <c r="F27" s="175"/>
      <c r="G27" s="181"/>
      <c r="H27" s="70"/>
      <c r="I27" s="68" t="s">
        <v>18</v>
      </c>
      <c r="J27" s="91">
        <v>41326</v>
      </c>
      <c r="K27" s="91">
        <v>41379</v>
      </c>
      <c r="L27" s="91"/>
      <c r="M27" s="91"/>
      <c r="N27" s="91"/>
      <c r="O27" s="91"/>
      <c r="P27" s="91"/>
      <c r="Q27" s="95"/>
      <c r="R27" s="91"/>
      <c r="S27" s="95"/>
      <c r="T27" s="95"/>
      <c r="U27" s="156"/>
      <c r="V27" s="30"/>
      <c r="W27" s="177"/>
    </row>
    <row r="28" spans="1:23" ht="32.25" customHeight="1" x14ac:dyDescent="0.2">
      <c r="A28" s="41">
        <v>9</v>
      </c>
      <c r="B28" s="186" t="s">
        <v>57</v>
      </c>
      <c r="C28" s="39" t="s">
        <v>28</v>
      </c>
      <c r="D28" s="188" t="s">
        <v>96</v>
      </c>
      <c r="E28" s="174" t="s">
        <v>42</v>
      </c>
      <c r="F28" s="174" t="s">
        <v>20</v>
      </c>
      <c r="G28" s="174">
        <v>280</v>
      </c>
      <c r="H28" s="161">
        <f>U28/1000</f>
        <v>406.392</v>
      </c>
      <c r="I28" s="16" t="s">
        <v>17</v>
      </c>
      <c r="J28" s="89">
        <v>40821</v>
      </c>
      <c r="K28" s="91">
        <v>40998</v>
      </c>
      <c r="L28" s="91">
        <v>41001</v>
      </c>
      <c r="M28" s="91">
        <v>41019</v>
      </c>
      <c r="N28" s="91">
        <v>41044</v>
      </c>
      <c r="O28" s="91">
        <v>41059</v>
      </c>
      <c r="P28" s="91">
        <v>41071</v>
      </c>
      <c r="Q28" s="91">
        <v>41369</v>
      </c>
      <c r="R28" s="91">
        <v>41394</v>
      </c>
      <c r="S28" s="91">
        <v>41395</v>
      </c>
      <c r="T28" s="92">
        <v>42137</v>
      </c>
      <c r="U28" s="203">
        <v>406392</v>
      </c>
      <c r="V28" s="205" t="s">
        <v>175</v>
      </c>
      <c r="W28" s="176" t="s">
        <v>86</v>
      </c>
    </row>
    <row r="29" spans="1:23" ht="31.5" customHeight="1" x14ac:dyDescent="0.2">
      <c r="A29" s="42"/>
      <c r="B29" s="187"/>
      <c r="C29" s="40"/>
      <c r="D29" s="189"/>
      <c r="E29" s="175"/>
      <c r="F29" s="175"/>
      <c r="G29" s="175"/>
      <c r="H29" s="70"/>
      <c r="I29" s="16" t="s">
        <v>18</v>
      </c>
      <c r="J29" s="89">
        <v>40821</v>
      </c>
      <c r="K29" s="89">
        <v>41014</v>
      </c>
      <c r="L29" s="89">
        <v>41001</v>
      </c>
      <c r="M29" s="89">
        <v>41019</v>
      </c>
      <c r="N29" s="89">
        <v>41051</v>
      </c>
      <c r="O29" s="89">
        <v>41135</v>
      </c>
      <c r="P29" s="89">
        <v>41176</v>
      </c>
      <c r="Q29" s="89">
        <v>41366</v>
      </c>
      <c r="R29" s="89">
        <v>41402</v>
      </c>
      <c r="S29" s="89">
        <v>41407</v>
      </c>
      <c r="T29" s="89"/>
      <c r="U29" s="204"/>
      <c r="V29" s="206"/>
      <c r="W29" s="177"/>
    </row>
    <row r="30" spans="1:23" ht="36" customHeight="1" x14ac:dyDescent="0.2">
      <c r="A30" s="41">
        <v>10</v>
      </c>
      <c r="B30" s="186" t="s">
        <v>58</v>
      </c>
      <c r="C30" s="67" t="s">
        <v>29</v>
      </c>
      <c r="D30" s="188" t="s">
        <v>97</v>
      </c>
      <c r="E30" s="174" t="s">
        <v>42</v>
      </c>
      <c r="F30" s="174" t="s">
        <v>20</v>
      </c>
      <c r="G30" s="174">
        <v>395</v>
      </c>
      <c r="H30" s="69"/>
      <c r="I30" s="16" t="s">
        <v>17</v>
      </c>
      <c r="J30" s="89">
        <v>40845</v>
      </c>
      <c r="K30" s="89">
        <v>41019</v>
      </c>
      <c r="L30" s="91">
        <v>41304</v>
      </c>
      <c r="M30" s="91">
        <v>41330</v>
      </c>
      <c r="N30" s="91">
        <v>41381</v>
      </c>
      <c r="O30" s="91">
        <v>41394</v>
      </c>
      <c r="P30" s="92">
        <v>41437</v>
      </c>
      <c r="Q30" s="92">
        <v>41470</v>
      </c>
      <c r="R30" s="92">
        <v>41502</v>
      </c>
      <c r="S30" s="92">
        <v>41512</v>
      </c>
      <c r="T30" s="92">
        <v>41696</v>
      </c>
      <c r="U30" s="157"/>
      <c r="V30" s="30"/>
      <c r="W30" s="176" t="s">
        <v>176</v>
      </c>
    </row>
    <row r="31" spans="1:23" ht="29.25" customHeight="1" x14ac:dyDescent="0.2">
      <c r="A31" s="42"/>
      <c r="B31" s="187"/>
      <c r="C31" s="40"/>
      <c r="D31" s="189"/>
      <c r="E31" s="175"/>
      <c r="F31" s="175"/>
      <c r="G31" s="175"/>
      <c r="H31" s="70"/>
      <c r="I31" s="16" t="s">
        <v>18</v>
      </c>
      <c r="J31" s="89">
        <v>40833</v>
      </c>
      <c r="K31" s="89">
        <v>41019</v>
      </c>
      <c r="L31" s="91">
        <v>41304</v>
      </c>
      <c r="M31" s="91">
        <v>41330</v>
      </c>
      <c r="N31" s="91">
        <v>41381</v>
      </c>
      <c r="O31" s="91">
        <v>41394</v>
      </c>
      <c r="P31" s="91"/>
      <c r="Q31" s="91"/>
      <c r="R31" s="91"/>
      <c r="S31" s="91"/>
      <c r="T31" s="91"/>
      <c r="U31" s="158"/>
      <c r="V31" s="29"/>
      <c r="W31" s="177"/>
    </row>
    <row r="32" spans="1:23" ht="39" customHeight="1" x14ac:dyDescent="0.2">
      <c r="A32" s="41">
        <v>11</v>
      </c>
      <c r="B32" s="186" t="s">
        <v>60</v>
      </c>
      <c r="C32" s="67" t="s">
        <v>31</v>
      </c>
      <c r="D32" s="188" t="s">
        <v>98</v>
      </c>
      <c r="E32" s="174" t="s">
        <v>42</v>
      </c>
      <c r="F32" s="174" t="s">
        <v>20</v>
      </c>
      <c r="G32" s="174">
        <v>600</v>
      </c>
      <c r="H32" s="69"/>
      <c r="I32" s="16" t="s">
        <v>17</v>
      </c>
      <c r="J32" s="89">
        <v>41219</v>
      </c>
      <c r="K32" s="89">
        <v>41248</v>
      </c>
      <c r="L32" s="91">
        <v>41285</v>
      </c>
      <c r="M32" s="91">
        <v>41309</v>
      </c>
      <c r="N32" s="91">
        <v>41351</v>
      </c>
      <c r="O32" s="91">
        <v>41379</v>
      </c>
      <c r="P32" s="92">
        <v>41407</v>
      </c>
      <c r="Q32" s="92">
        <v>41453</v>
      </c>
      <c r="R32" s="92">
        <v>41481</v>
      </c>
      <c r="S32" s="92">
        <v>41491</v>
      </c>
      <c r="T32" s="92">
        <v>41856</v>
      </c>
      <c r="U32" s="156"/>
      <c r="V32" s="30"/>
      <c r="W32" s="176" t="s">
        <v>177</v>
      </c>
    </row>
    <row r="33" spans="1:23" ht="36" customHeight="1" x14ac:dyDescent="0.2">
      <c r="A33" s="42"/>
      <c r="B33" s="187"/>
      <c r="C33" s="40"/>
      <c r="D33" s="189"/>
      <c r="E33" s="175"/>
      <c r="F33" s="175"/>
      <c r="G33" s="175"/>
      <c r="H33" s="70"/>
      <c r="I33" s="16" t="s">
        <v>18</v>
      </c>
      <c r="J33" s="89">
        <v>41219</v>
      </c>
      <c r="K33" s="89">
        <v>41248</v>
      </c>
      <c r="L33" s="91">
        <v>41285</v>
      </c>
      <c r="M33" s="91">
        <v>41309</v>
      </c>
      <c r="N33" s="91">
        <v>41351</v>
      </c>
      <c r="O33" s="91">
        <v>41376</v>
      </c>
      <c r="P33" s="91">
        <v>41407</v>
      </c>
      <c r="Q33" s="89"/>
      <c r="R33" s="89"/>
      <c r="S33" s="89"/>
      <c r="T33" s="89"/>
      <c r="U33" s="158"/>
      <c r="V33" s="65"/>
      <c r="W33" s="177"/>
    </row>
    <row r="34" spans="1:23" x14ac:dyDescent="0.2">
      <c r="A34" s="194">
        <v>12</v>
      </c>
      <c r="B34" s="186" t="s">
        <v>59</v>
      </c>
      <c r="C34" s="186" t="s">
        <v>30</v>
      </c>
      <c r="D34" s="188" t="s">
        <v>99</v>
      </c>
      <c r="E34" s="199" t="s">
        <v>42</v>
      </c>
      <c r="F34" s="199" t="s">
        <v>20</v>
      </c>
      <c r="G34" s="199">
        <v>415</v>
      </c>
      <c r="H34" s="71"/>
      <c r="I34" s="16" t="s">
        <v>17</v>
      </c>
      <c r="J34" s="89">
        <v>40848</v>
      </c>
      <c r="K34" s="89">
        <v>41068</v>
      </c>
      <c r="L34" s="89">
        <v>41071</v>
      </c>
      <c r="M34" s="89">
        <v>41092</v>
      </c>
      <c r="N34" s="89">
        <v>41106</v>
      </c>
      <c r="O34" s="89">
        <v>41116</v>
      </c>
      <c r="P34" s="89">
        <v>41158</v>
      </c>
      <c r="Q34" s="89">
        <v>41180</v>
      </c>
      <c r="R34" s="89">
        <v>41201</v>
      </c>
      <c r="S34" s="89">
        <v>41215</v>
      </c>
      <c r="T34" s="89">
        <v>41383</v>
      </c>
      <c r="U34" s="156"/>
      <c r="V34" s="30"/>
      <c r="W34" s="176" t="s">
        <v>78</v>
      </c>
    </row>
    <row r="35" spans="1:23" x14ac:dyDescent="0.2">
      <c r="A35" s="195"/>
      <c r="B35" s="197"/>
      <c r="C35" s="197"/>
      <c r="D35" s="198"/>
      <c r="E35" s="200"/>
      <c r="F35" s="200"/>
      <c r="G35" s="200"/>
      <c r="H35" s="73"/>
      <c r="I35" s="16" t="s">
        <v>18</v>
      </c>
      <c r="J35" s="89">
        <v>40842</v>
      </c>
      <c r="K35" s="89">
        <v>41014</v>
      </c>
      <c r="L35" s="89">
        <v>41054</v>
      </c>
      <c r="M35" s="89">
        <v>41075</v>
      </c>
      <c r="N35" s="89">
        <v>41156</v>
      </c>
      <c r="O35" s="89"/>
      <c r="P35" s="93"/>
      <c r="Q35" s="93"/>
      <c r="R35" s="89">
        <v>41159</v>
      </c>
      <c r="S35" s="93"/>
      <c r="T35" s="89"/>
      <c r="U35" s="158"/>
      <c r="V35" s="29"/>
      <c r="W35" s="177"/>
    </row>
    <row r="36" spans="1:23" ht="14.25" customHeight="1" x14ac:dyDescent="0.2">
      <c r="A36" s="195"/>
      <c r="B36" s="197"/>
      <c r="C36" s="197"/>
      <c r="D36" s="198"/>
      <c r="E36" s="201"/>
      <c r="F36" s="201"/>
      <c r="G36" s="201"/>
      <c r="H36" s="74"/>
      <c r="I36" s="16" t="s">
        <v>17</v>
      </c>
      <c r="J36" s="89" t="s">
        <v>79</v>
      </c>
      <c r="K36" s="89"/>
      <c r="L36" s="91">
        <v>41169</v>
      </c>
      <c r="M36" s="91">
        <v>41201</v>
      </c>
      <c r="N36" s="91">
        <v>41295</v>
      </c>
      <c r="O36" s="92">
        <v>41365</v>
      </c>
      <c r="P36" s="92">
        <v>41394</v>
      </c>
      <c r="Q36" s="92">
        <v>41449</v>
      </c>
      <c r="R36" s="92">
        <v>41479</v>
      </c>
      <c r="S36" s="92">
        <v>41487</v>
      </c>
      <c r="T36" s="92">
        <v>42095</v>
      </c>
      <c r="U36" s="156"/>
      <c r="V36" s="30"/>
      <c r="W36" s="176" t="s">
        <v>177</v>
      </c>
    </row>
    <row r="37" spans="1:23" ht="14.25" customHeight="1" x14ac:dyDescent="0.2">
      <c r="A37" s="196"/>
      <c r="B37" s="187"/>
      <c r="C37" s="187"/>
      <c r="D37" s="189"/>
      <c r="E37" s="202"/>
      <c r="F37" s="202"/>
      <c r="G37" s="202"/>
      <c r="H37" s="75"/>
      <c r="I37" s="16" t="s">
        <v>18</v>
      </c>
      <c r="J37" s="89"/>
      <c r="K37" s="89"/>
      <c r="L37" s="91">
        <v>41169</v>
      </c>
      <c r="M37" s="89">
        <v>41201</v>
      </c>
      <c r="N37" s="91">
        <v>41311</v>
      </c>
      <c r="O37" s="91">
        <v>41365</v>
      </c>
      <c r="P37" s="91">
        <v>41394</v>
      </c>
      <c r="Q37" s="93"/>
      <c r="R37" s="89"/>
      <c r="S37" s="93"/>
      <c r="T37" s="89"/>
      <c r="U37" s="156"/>
      <c r="V37" s="30"/>
      <c r="W37" s="177"/>
    </row>
    <row r="38" spans="1:23" ht="38.25" customHeight="1" x14ac:dyDescent="0.2">
      <c r="A38" s="41">
        <v>13</v>
      </c>
      <c r="B38" s="186" t="s">
        <v>61</v>
      </c>
      <c r="C38" s="81" t="s">
        <v>90</v>
      </c>
      <c r="D38" s="188" t="s">
        <v>100</v>
      </c>
      <c r="E38" s="174" t="s">
        <v>32</v>
      </c>
      <c r="F38" s="186" t="s">
        <v>20</v>
      </c>
      <c r="G38" s="174">
        <v>125</v>
      </c>
      <c r="H38" s="149">
        <f>U38/1000</f>
        <v>19.224771032409901</v>
      </c>
      <c r="I38" s="16" t="s">
        <v>17</v>
      </c>
      <c r="J38" s="89">
        <v>40969</v>
      </c>
      <c r="K38" s="91">
        <v>40996</v>
      </c>
      <c r="L38" s="91">
        <v>41291</v>
      </c>
      <c r="M38" s="91">
        <v>41312</v>
      </c>
      <c r="N38" s="91"/>
      <c r="O38" s="91"/>
      <c r="P38" s="91"/>
      <c r="Q38" s="91"/>
      <c r="R38" s="91">
        <v>41351</v>
      </c>
      <c r="S38" s="91">
        <v>41360</v>
      </c>
      <c r="T38" s="92">
        <v>41725</v>
      </c>
      <c r="U38" s="203">
        <f>27120000/1410.68</f>
        <v>19224.771032409903</v>
      </c>
      <c r="V38" s="209" t="s">
        <v>168</v>
      </c>
      <c r="W38" s="176" t="s">
        <v>86</v>
      </c>
    </row>
    <row r="39" spans="1:23" ht="37.5" customHeight="1" x14ac:dyDescent="0.2">
      <c r="A39" s="42"/>
      <c r="B39" s="187"/>
      <c r="C39" s="40"/>
      <c r="D39" s="189"/>
      <c r="E39" s="175"/>
      <c r="F39" s="187"/>
      <c r="G39" s="175"/>
      <c r="H39" s="150"/>
      <c r="I39" s="16" t="s">
        <v>18</v>
      </c>
      <c r="J39" s="89">
        <v>40969</v>
      </c>
      <c r="K39" s="91">
        <v>41014</v>
      </c>
      <c r="L39" s="91">
        <v>41291</v>
      </c>
      <c r="M39" s="91">
        <v>41312</v>
      </c>
      <c r="N39" s="91"/>
      <c r="O39" s="91"/>
      <c r="P39" s="91"/>
      <c r="Q39" s="91"/>
      <c r="R39" s="91">
        <v>41351</v>
      </c>
      <c r="S39" s="91">
        <v>41360</v>
      </c>
      <c r="T39" s="95"/>
      <c r="U39" s="204"/>
      <c r="V39" s="210"/>
      <c r="W39" s="177"/>
    </row>
    <row r="40" spans="1:23" ht="39.75" customHeight="1" x14ac:dyDescent="0.2">
      <c r="A40" s="83">
        <v>14</v>
      </c>
      <c r="B40" s="186" t="s">
        <v>61</v>
      </c>
      <c r="C40" s="81" t="s">
        <v>91</v>
      </c>
      <c r="D40" s="188" t="s">
        <v>101</v>
      </c>
      <c r="E40" s="174" t="s">
        <v>32</v>
      </c>
      <c r="F40" s="186" t="s">
        <v>20</v>
      </c>
      <c r="G40" s="174">
        <v>125</v>
      </c>
      <c r="H40" s="149">
        <f>U40/1000</f>
        <v>19.224771032409901</v>
      </c>
      <c r="I40" s="16" t="s">
        <v>17</v>
      </c>
      <c r="J40" s="89">
        <v>40969</v>
      </c>
      <c r="K40" s="91">
        <v>40996</v>
      </c>
      <c r="L40" s="91">
        <v>41291</v>
      </c>
      <c r="M40" s="91">
        <v>41312</v>
      </c>
      <c r="N40" s="91"/>
      <c r="O40" s="91"/>
      <c r="P40" s="91"/>
      <c r="Q40" s="91"/>
      <c r="R40" s="91">
        <v>41351</v>
      </c>
      <c r="S40" s="91">
        <v>41353</v>
      </c>
      <c r="T40" s="92">
        <v>41725</v>
      </c>
      <c r="U40" s="203">
        <f>27120000/1410.68</f>
        <v>19224.771032409903</v>
      </c>
      <c r="V40" s="209" t="s">
        <v>169</v>
      </c>
      <c r="W40" s="176" t="s">
        <v>86</v>
      </c>
    </row>
    <row r="41" spans="1:23" ht="36" customHeight="1" x14ac:dyDescent="0.2">
      <c r="A41" s="84"/>
      <c r="B41" s="187"/>
      <c r="C41" s="82"/>
      <c r="D41" s="189"/>
      <c r="E41" s="175"/>
      <c r="F41" s="187"/>
      <c r="G41" s="175"/>
      <c r="H41" s="145"/>
      <c r="I41" s="16" t="s">
        <v>18</v>
      </c>
      <c r="J41" s="89">
        <v>40969</v>
      </c>
      <c r="K41" s="91">
        <v>41014</v>
      </c>
      <c r="L41" s="91"/>
      <c r="M41" s="91"/>
      <c r="N41" s="91"/>
      <c r="O41" s="91"/>
      <c r="P41" s="91"/>
      <c r="Q41" s="91"/>
      <c r="R41" s="91">
        <v>41351</v>
      </c>
      <c r="S41" s="91">
        <v>41360</v>
      </c>
      <c r="T41" s="95"/>
      <c r="U41" s="204"/>
      <c r="V41" s="210"/>
      <c r="W41" s="177"/>
    </row>
    <row r="42" spans="1:23" ht="36" customHeight="1" x14ac:dyDescent="0.2">
      <c r="A42" s="83">
        <v>15</v>
      </c>
      <c r="B42" s="186" t="s">
        <v>62</v>
      </c>
      <c r="C42" s="81" t="s">
        <v>33</v>
      </c>
      <c r="D42" s="188" t="s">
        <v>102</v>
      </c>
      <c r="E42" s="174" t="s">
        <v>27</v>
      </c>
      <c r="F42" s="174" t="s">
        <v>20</v>
      </c>
      <c r="G42" s="174">
        <v>195</v>
      </c>
      <c r="H42" s="149">
        <f>U42/1000</f>
        <v>199</v>
      </c>
      <c r="I42" s="16" t="s">
        <v>17</v>
      </c>
      <c r="J42" s="91">
        <v>41000</v>
      </c>
      <c r="K42" s="91">
        <v>41012</v>
      </c>
      <c r="L42" s="91">
        <v>41051</v>
      </c>
      <c r="M42" s="91">
        <v>41071</v>
      </c>
      <c r="N42" s="91">
        <v>41156</v>
      </c>
      <c r="O42" s="92">
        <v>41362</v>
      </c>
      <c r="P42" s="92">
        <v>41383</v>
      </c>
      <c r="Q42" s="91"/>
      <c r="R42" s="92">
        <v>41431</v>
      </c>
      <c r="S42" s="92">
        <v>41435</v>
      </c>
      <c r="T42" s="92">
        <v>41800</v>
      </c>
      <c r="U42" s="203">
        <v>199000</v>
      </c>
      <c r="V42" s="178" t="s">
        <v>180</v>
      </c>
      <c r="W42" s="176" t="s">
        <v>179</v>
      </c>
    </row>
    <row r="43" spans="1:23" ht="27.75" customHeight="1" x14ac:dyDescent="0.2">
      <c r="A43" s="84"/>
      <c r="B43" s="187"/>
      <c r="C43" s="82"/>
      <c r="D43" s="189"/>
      <c r="E43" s="175"/>
      <c r="F43" s="175"/>
      <c r="G43" s="175"/>
      <c r="H43" s="85"/>
      <c r="I43" s="16" t="s">
        <v>18</v>
      </c>
      <c r="J43" s="91">
        <v>41000</v>
      </c>
      <c r="K43" s="91">
        <v>41012</v>
      </c>
      <c r="L43" s="91">
        <v>41051</v>
      </c>
      <c r="M43" s="91">
        <v>41071</v>
      </c>
      <c r="N43" s="91">
        <v>41156</v>
      </c>
      <c r="O43" s="92">
        <v>41362</v>
      </c>
      <c r="P43" s="92">
        <v>41383</v>
      </c>
      <c r="Q43" s="95"/>
      <c r="R43" s="92">
        <v>41431</v>
      </c>
      <c r="S43" s="95"/>
      <c r="T43" s="95"/>
      <c r="U43" s="204"/>
      <c r="V43" s="179"/>
      <c r="W43" s="177"/>
    </row>
    <row r="44" spans="1:23" x14ac:dyDescent="0.2">
      <c r="A44" s="41">
        <v>16</v>
      </c>
      <c r="B44" s="186" t="s">
        <v>63</v>
      </c>
      <c r="C44" s="153" t="s">
        <v>34</v>
      </c>
      <c r="D44" s="188" t="s">
        <v>105</v>
      </c>
      <c r="E44" s="174" t="s">
        <v>27</v>
      </c>
      <c r="F44" s="174" t="s">
        <v>20</v>
      </c>
      <c r="G44" s="174">
        <v>110</v>
      </c>
      <c r="H44" s="69"/>
      <c r="I44" s="16" t="s">
        <v>17</v>
      </c>
      <c r="J44" s="92">
        <v>41430</v>
      </c>
      <c r="K44" s="92">
        <v>41442</v>
      </c>
      <c r="L44" s="92">
        <v>41444</v>
      </c>
      <c r="M44" s="92">
        <v>41472</v>
      </c>
      <c r="N44" s="92">
        <v>41501</v>
      </c>
      <c r="O44" s="92">
        <v>41512</v>
      </c>
      <c r="P44" s="92">
        <v>41535</v>
      </c>
      <c r="Q44" s="91"/>
      <c r="R44" s="92">
        <v>41557</v>
      </c>
      <c r="S44" s="92">
        <v>41561</v>
      </c>
      <c r="T44" s="92">
        <v>41865</v>
      </c>
      <c r="U44" s="207"/>
      <c r="V44" s="217"/>
      <c r="W44" s="218"/>
    </row>
    <row r="45" spans="1:23" x14ac:dyDescent="0.2">
      <c r="A45" s="42"/>
      <c r="B45" s="187"/>
      <c r="C45" s="40"/>
      <c r="D45" s="189"/>
      <c r="E45" s="175"/>
      <c r="F45" s="175"/>
      <c r="G45" s="175"/>
      <c r="H45" s="70"/>
      <c r="I45" s="16" t="s">
        <v>18</v>
      </c>
      <c r="J45" s="92">
        <v>41430</v>
      </c>
      <c r="K45" s="89"/>
      <c r="L45" s="89"/>
      <c r="M45" s="93"/>
      <c r="N45" s="93"/>
      <c r="O45" s="93"/>
      <c r="P45" s="93"/>
      <c r="Q45" s="95"/>
      <c r="R45" s="93"/>
      <c r="S45" s="93"/>
      <c r="T45" s="93"/>
      <c r="U45" s="208"/>
      <c r="V45" s="217"/>
      <c r="W45" s="218"/>
    </row>
    <row r="46" spans="1:23" ht="32.25" customHeight="1" x14ac:dyDescent="0.2">
      <c r="A46" s="78">
        <v>17</v>
      </c>
      <c r="B46" s="180" t="s">
        <v>55</v>
      </c>
      <c r="C46" s="154" t="s">
        <v>84</v>
      </c>
      <c r="D46" s="182" t="s">
        <v>103</v>
      </c>
      <c r="E46" s="180" t="s">
        <v>85</v>
      </c>
      <c r="F46" s="180" t="s">
        <v>20</v>
      </c>
      <c r="G46" s="192">
        <f>75</f>
        <v>75</v>
      </c>
      <c r="H46" s="149">
        <f>U46/1000</f>
        <v>74.015529999999998</v>
      </c>
      <c r="I46" s="80" t="s">
        <v>17</v>
      </c>
      <c r="J46" s="92">
        <v>41360</v>
      </c>
      <c r="K46" s="92">
        <v>41369</v>
      </c>
      <c r="L46" s="91"/>
      <c r="M46" s="91"/>
      <c r="N46" s="91"/>
      <c r="O46" s="91"/>
      <c r="P46" s="91"/>
      <c r="Q46" s="91"/>
      <c r="R46" s="92">
        <v>41415</v>
      </c>
      <c r="S46" s="92">
        <v>41416</v>
      </c>
      <c r="T46" s="92">
        <v>41661</v>
      </c>
      <c r="U46" s="159">
        <f>67530+6485.53</f>
        <v>74015.53</v>
      </c>
      <c r="V46" s="178" t="s">
        <v>178</v>
      </c>
      <c r="W46" s="176" t="s">
        <v>86</v>
      </c>
    </row>
    <row r="47" spans="1:23" ht="30" customHeight="1" x14ac:dyDescent="0.2">
      <c r="A47" s="79"/>
      <c r="B47" s="181"/>
      <c r="C47" s="77"/>
      <c r="D47" s="183"/>
      <c r="E47" s="181"/>
      <c r="F47" s="181"/>
      <c r="G47" s="193"/>
      <c r="H47" s="146"/>
      <c r="I47" s="80" t="s">
        <v>18</v>
      </c>
      <c r="J47" s="92">
        <v>41360</v>
      </c>
      <c r="K47" s="92">
        <v>41366</v>
      </c>
      <c r="L47" s="91"/>
      <c r="M47" s="95"/>
      <c r="N47" s="95"/>
      <c r="O47" s="95"/>
      <c r="P47" s="95"/>
      <c r="Q47" s="95"/>
      <c r="R47" s="92">
        <v>41415</v>
      </c>
      <c r="S47" s="92">
        <v>41416</v>
      </c>
      <c r="T47" s="94"/>
      <c r="U47" s="160"/>
      <c r="V47" s="179"/>
      <c r="W47" s="177"/>
    </row>
    <row r="48" spans="1:23" ht="24.75" customHeight="1" x14ac:dyDescent="0.2">
      <c r="A48" s="107">
        <v>18</v>
      </c>
      <c r="B48" s="180" t="s">
        <v>170</v>
      </c>
      <c r="C48" s="154" t="s">
        <v>166</v>
      </c>
      <c r="D48" s="182" t="s">
        <v>167</v>
      </c>
      <c r="E48" s="151" t="s">
        <v>32</v>
      </c>
      <c r="F48" s="105" t="s">
        <v>76</v>
      </c>
      <c r="G48" s="105">
        <v>14.5</v>
      </c>
      <c r="H48" s="152"/>
      <c r="I48" s="80" t="s">
        <v>17</v>
      </c>
      <c r="J48" s="92">
        <v>41407</v>
      </c>
      <c r="K48" s="92">
        <v>41408</v>
      </c>
      <c r="L48" s="92">
        <v>41418</v>
      </c>
      <c r="M48" s="92">
        <v>41428</v>
      </c>
      <c r="N48" s="91"/>
      <c r="O48" s="91"/>
      <c r="P48" s="91"/>
      <c r="Q48" s="91"/>
      <c r="R48" s="91"/>
      <c r="S48" s="92">
        <v>41439</v>
      </c>
      <c r="T48" s="92">
        <v>41518</v>
      </c>
      <c r="U48" s="106"/>
      <c r="V48" s="106"/>
      <c r="W48" s="176" t="s">
        <v>182</v>
      </c>
    </row>
    <row r="49" spans="1:23" ht="25.5" customHeight="1" x14ac:dyDescent="0.2">
      <c r="A49" s="107"/>
      <c r="B49" s="181"/>
      <c r="C49" s="105"/>
      <c r="D49" s="183"/>
      <c r="E49" s="105"/>
      <c r="F49" s="105"/>
      <c r="G49" s="105"/>
      <c r="H49" s="152"/>
      <c r="I49" s="80" t="s">
        <v>18</v>
      </c>
      <c r="J49" s="92">
        <v>41407</v>
      </c>
      <c r="K49" s="92">
        <v>41408</v>
      </c>
      <c r="L49" s="92">
        <v>41418</v>
      </c>
      <c r="M49" s="92">
        <v>41428</v>
      </c>
      <c r="N49" s="95"/>
      <c r="O49" s="95"/>
      <c r="P49" s="95"/>
      <c r="Q49" s="95"/>
      <c r="R49" s="95"/>
      <c r="S49" s="95"/>
      <c r="T49" s="95"/>
      <c r="U49" s="106"/>
      <c r="V49" s="106"/>
      <c r="W49" s="177"/>
    </row>
    <row r="50" spans="1:23" ht="15" thickBot="1" x14ac:dyDescent="0.25">
      <c r="A50" s="31"/>
      <c r="B50" s="32"/>
      <c r="C50" s="32"/>
      <c r="D50" s="33" t="s">
        <v>36</v>
      </c>
      <c r="E50" s="32"/>
      <c r="F50" s="32"/>
      <c r="G50" s="34">
        <f>SUM(G9,G14,G18)</f>
        <v>3991.5</v>
      </c>
      <c r="H50" s="34">
        <f>SUM(H9,H14,H18)</f>
        <v>1005.3970720648198</v>
      </c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</row>
    <row r="52" spans="1:23" x14ac:dyDescent="0.2">
      <c r="F52" s="38" t="s">
        <v>37</v>
      </c>
    </row>
    <row r="53" spans="1:23" ht="16.5" x14ac:dyDescent="0.2">
      <c r="G53" s="1" t="s">
        <v>38</v>
      </c>
      <c r="L53" s="1" t="s">
        <v>171</v>
      </c>
    </row>
    <row r="54" spans="1:23" x14ac:dyDescent="0.2">
      <c r="G54" s="1" t="s">
        <v>43</v>
      </c>
    </row>
    <row r="55" spans="1:23" x14ac:dyDescent="0.2">
      <c r="G55" s="1" t="s">
        <v>64</v>
      </c>
    </row>
    <row r="56" spans="1:23" x14ac:dyDescent="0.2">
      <c r="G56" s="1" t="s">
        <v>39</v>
      </c>
      <c r="L56" s="76"/>
      <c r="M56" s="1" t="s">
        <v>104</v>
      </c>
    </row>
    <row r="57" spans="1:23" x14ac:dyDescent="0.2">
      <c r="G57" s="1" t="s">
        <v>40</v>
      </c>
    </row>
    <row r="58" spans="1:23" x14ac:dyDescent="0.2">
      <c r="G58" s="1" t="s">
        <v>75</v>
      </c>
    </row>
    <row r="60" spans="1:23" x14ac:dyDescent="0.2">
      <c r="K60" s="87" t="s">
        <v>88</v>
      </c>
      <c r="L60" s="88"/>
      <c r="M60" s="88"/>
      <c r="N60" s="88"/>
      <c r="O60" s="86" t="s">
        <v>89</v>
      </c>
    </row>
  </sheetData>
  <mergeCells count="123">
    <mergeCell ref="W48:W49"/>
    <mergeCell ref="W38:W39"/>
    <mergeCell ref="U40:U41"/>
    <mergeCell ref="V40:V41"/>
    <mergeCell ref="W40:W41"/>
    <mergeCell ref="U38:U39"/>
    <mergeCell ref="D24:D27"/>
    <mergeCell ref="E24:E27"/>
    <mergeCell ref="D38:D39"/>
    <mergeCell ref="W34:W35"/>
    <mergeCell ref="E38:E39"/>
    <mergeCell ref="F38:F39"/>
    <mergeCell ref="D32:D33"/>
    <mergeCell ref="G32:G33"/>
    <mergeCell ref="E32:E33"/>
    <mergeCell ref="W24:W27"/>
    <mergeCell ref="U28:U29"/>
    <mergeCell ref="V28:V29"/>
    <mergeCell ref="W30:W31"/>
    <mergeCell ref="W32:W33"/>
    <mergeCell ref="U44:U45"/>
    <mergeCell ref="V44:V45"/>
    <mergeCell ref="W44:W45"/>
    <mergeCell ref="D44:D45"/>
    <mergeCell ref="A24:A27"/>
    <mergeCell ref="B24:B27"/>
    <mergeCell ref="C24:C27"/>
    <mergeCell ref="F22:F23"/>
    <mergeCell ref="B15:B16"/>
    <mergeCell ref="E22:E23"/>
    <mergeCell ref="H22:H23"/>
    <mergeCell ref="D20:D21"/>
    <mergeCell ref="E20:E21"/>
    <mergeCell ref="F20:F21"/>
    <mergeCell ref="G20:G21"/>
    <mergeCell ref="H20:H21"/>
    <mergeCell ref="U12:U13"/>
    <mergeCell ref="H12:H13"/>
    <mergeCell ref="V38:V39"/>
    <mergeCell ref="G38:G39"/>
    <mergeCell ref="F32:F33"/>
    <mergeCell ref="B32:B33"/>
    <mergeCell ref="E15:E16"/>
    <mergeCell ref="F15:F16"/>
    <mergeCell ref="U15:U16"/>
    <mergeCell ref="E30:E31"/>
    <mergeCell ref="F30:F31"/>
    <mergeCell ref="B30:B31"/>
    <mergeCell ref="U20:U21"/>
    <mergeCell ref="U22:U23"/>
    <mergeCell ref="B28:B29"/>
    <mergeCell ref="B12:B13"/>
    <mergeCell ref="D22:D23"/>
    <mergeCell ref="G22:G23"/>
    <mergeCell ref="F24:F27"/>
    <mergeCell ref="G24:G27"/>
    <mergeCell ref="D12:D13"/>
    <mergeCell ref="E12:E13"/>
    <mergeCell ref="F12:F13"/>
    <mergeCell ref="D30:D31"/>
    <mergeCell ref="V15:V16"/>
    <mergeCell ref="W15:W16"/>
    <mergeCell ref="B22:B23"/>
    <mergeCell ref="D28:D29"/>
    <mergeCell ref="D15:D16"/>
    <mergeCell ref="V22:V23"/>
    <mergeCell ref="W22:W23"/>
    <mergeCell ref="E28:E29"/>
    <mergeCell ref="F28:F29"/>
    <mergeCell ref="U24:U25"/>
    <mergeCell ref="V24:V25"/>
    <mergeCell ref="G28:G29"/>
    <mergeCell ref="V20:V21"/>
    <mergeCell ref="W20:W21"/>
    <mergeCell ref="W28:W29"/>
    <mergeCell ref="G15:G16"/>
    <mergeCell ref="B20:B21"/>
    <mergeCell ref="W42:W43"/>
    <mergeCell ref="D42:D43"/>
    <mergeCell ref="G42:G43"/>
    <mergeCell ref="E42:E43"/>
    <mergeCell ref="B44:B45"/>
    <mergeCell ref="F42:F43"/>
    <mergeCell ref="A34:A37"/>
    <mergeCell ref="B34:B37"/>
    <mergeCell ref="C34:C37"/>
    <mergeCell ref="D34:D37"/>
    <mergeCell ref="E34:E37"/>
    <mergeCell ref="F34:F37"/>
    <mergeCell ref="G34:G37"/>
    <mergeCell ref="F40:F41"/>
    <mergeCell ref="G40:G41"/>
    <mergeCell ref="E44:E45"/>
    <mergeCell ref="F44:F45"/>
    <mergeCell ref="B42:B43"/>
    <mergeCell ref="B38:B39"/>
    <mergeCell ref="G44:G45"/>
    <mergeCell ref="U42:U43"/>
    <mergeCell ref="V42:V43"/>
    <mergeCell ref="G30:G31"/>
    <mergeCell ref="W36:W37"/>
    <mergeCell ref="V46:V47"/>
    <mergeCell ref="W46:W47"/>
    <mergeCell ref="B48:B49"/>
    <mergeCell ref="D48:D49"/>
    <mergeCell ref="W10:W11"/>
    <mergeCell ref="B10:B11"/>
    <mergeCell ref="D10:D11"/>
    <mergeCell ref="E10:E11"/>
    <mergeCell ref="F10:F11"/>
    <mergeCell ref="H10:H11"/>
    <mergeCell ref="U10:U11"/>
    <mergeCell ref="V10:V11"/>
    <mergeCell ref="V12:V13"/>
    <mergeCell ref="W12:W13"/>
    <mergeCell ref="B46:B47"/>
    <mergeCell ref="D46:D47"/>
    <mergeCell ref="E46:E47"/>
    <mergeCell ref="F46:F47"/>
    <mergeCell ref="G46:G47"/>
    <mergeCell ref="B40:B41"/>
    <mergeCell ref="D40:D41"/>
    <mergeCell ref="E40:E41"/>
  </mergeCells>
  <printOptions horizontalCentered="1"/>
  <pageMargins left="0.25" right="0.25" top="1" bottom="0.5" header="0.5" footer="0.5"/>
  <pageSetup paperSize="9" scale="36" orientation="landscape" r:id="rId1"/>
  <headerFooter>
    <oddFooter>&amp;L&amp;D&amp;R&amp;P/&amp;N</oddFooter>
  </headerFooter>
  <rowBreaks count="1" manualBreakCount="1">
    <brk id="16" max="24" man="1"/>
  </rowBreaks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Threshold</vt:lpstr>
      <vt:lpstr>PP Apr 9 2013 En</vt:lpstr>
      <vt:lpstr>'PP Apr 9 2013 En'!Print_Area</vt:lpstr>
      <vt:lpstr>Threshold!Print_Area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enkhee</dc:creator>
  <cp:lastModifiedBy>Berkley Kilgore</cp:lastModifiedBy>
  <cp:lastPrinted>2013-06-21T14:06:19Z</cp:lastPrinted>
  <dcterms:created xsi:type="dcterms:W3CDTF">2011-09-29T09:00:04Z</dcterms:created>
  <dcterms:modified xsi:type="dcterms:W3CDTF">2013-06-21T14:06:34Z</dcterms:modified>
</cp:coreProperties>
</file>