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35" windowWidth="9600" windowHeight="8910" tabRatio="838"/>
  </bookViews>
  <sheets>
    <sheet name="ASAT2-REV-7" sheetId="22" r:id="rId1"/>
    <sheet name="ASAT2-REV-6 22 May 2012" sheetId="21" r:id="rId2"/>
    <sheet name="ASAT2-REV-5-16 November 2011 " sheetId="19" r:id="rId3"/>
    <sheet name="ASAT2-REV-4-05 May 2011" sheetId="20" r:id="rId4"/>
    <sheet name="ASAT2-REV-3-07 January 2011 " sheetId="17" r:id="rId5"/>
    <sheet name="REW-2-WB-cleared-26-october2010" sheetId="18" r:id="rId6"/>
    <sheet name="ASAT2-1 -JULY 2010 " sheetId="15" r:id="rId7"/>
    <sheet name="ASAT2-1 -DEC. 2009 " sheetId="16" r:id="rId8"/>
  </sheets>
  <definedNames>
    <definedName name="_xlnm.Print_Area" localSheetId="7">'ASAT2-1 -DEC. 2009 '!$A$1:$P$28</definedName>
    <definedName name="_xlnm.Print_Area" localSheetId="6">'ASAT2-1 -JULY 2010 '!$A$1:$Q$28</definedName>
    <definedName name="_xlnm.Print_Area" localSheetId="4">'ASAT2-REV-3-07 January 2011 '!$A$1:$Q$37</definedName>
    <definedName name="_xlnm.Print_Area" localSheetId="2">'ASAT2-REV-5-16 November 2011 '!$A$1:$Q$64</definedName>
    <definedName name="_xlnm.Print_Titles" localSheetId="2">'ASAT2-REV-5-16 November 2011 '!$2:$4</definedName>
  </definedNames>
  <calcPr calcId="125725"/>
  <customWorkbookViews>
    <customWorkbookView name="saecatr001 - Personal View" guid="{AA83CEA8-BFDA-4887-B2F7-A52705411055}" mergeInterval="0" personalView="1" maximized="1" windowWidth="1020" windowHeight="539" activeSheetId="1"/>
  </customWorkbookViews>
</workbook>
</file>

<file path=xl/calcChain.xml><?xml version="1.0" encoding="utf-8"?>
<calcChain xmlns="http://schemas.openxmlformats.org/spreadsheetml/2006/main">
  <c r="H7" i="22"/>
  <c r="G8"/>
  <c r="G6"/>
  <c r="G11"/>
  <c r="G12"/>
  <c r="H12"/>
  <c r="G20"/>
  <c r="G23"/>
  <c r="H20"/>
  <c r="I20"/>
  <c r="I27"/>
  <c r="G27"/>
  <c r="H26"/>
  <c r="H25"/>
  <c r="H27" s="1"/>
  <c r="H21"/>
  <c r="I21" s="1"/>
  <c r="P19"/>
  <c r="H19"/>
  <c r="I19"/>
  <c r="H17"/>
  <c r="I17"/>
  <c r="I23" s="1"/>
  <c r="I30" s="1"/>
  <c r="H14"/>
  <c r="H13"/>
  <c r="I13" s="1"/>
  <c r="H11"/>
  <c r="I11" s="1"/>
  <c r="H8"/>
  <c r="I8" s="1"/>
  <c r="H6"/>
  <c r="I6" s="1"/>
  <c r="H28" i="21"/>
  <c r="H17"/>
  <c r="P19"/>
  <c r="H7"/>
  <c r="I26"/>
  <c r="G26"/>
  <c r="H25"/>
  <c r="H24"/>
  <c r="H26"/>
  <c r="G22"/>
  <c r="G29"/>
  <c r="H21"/>
  <c r="I21"/>
  <c r="H20"/>
  <c r="I20"/>
  <c r="H19"/>
  <c r="I19"/>
  <c r="I17"/>
  <c r="H14"/>
  <c r="I14" s="1"/>
  <c r="H13"/>
  <c r="I13" s="1"/>
  <c r="H12"/>
  <c r="I12" s="1"/>
  <c r="H11"/>
  <c r="I11" s="1"/>
  <c r="H8"/>
  <c r="I8" s="1"/>
  <c r="H6"/>
  <c r="H22" s="1"/>
  <c r="H29" s="1"/>
  <c r="G22" i="19"/>
  <c r="H28"/>
  <c r="H17"/>
  <c r="I17"/>
  <c r="I26" i="20"/>
  <c r="G26"/>
  <c r="H25"/>
  <c r="H24"/>
  <c r="H26" s="1"/>
  <c r="H29" s="1"/>
  <c r="H21"/>
  <c r="I21"/>
  <c r="H20"/>
  <c r="I20"/>
  <c r="H19"/>
  <c r="I19"/>
  <c r="H18"/>
  <c r="I18"/>
  <c r="H17"/>
  <c r="I17"/>
  <c r="H16"/>
  <c r="G15"/>
  <c r="G22" s="1"/>
  <c r="G29" s="1"/>
  <c r="H14"/>
  <c r="I14"/>
  <c r="H13"/>
  <c r="I13"/>
  <c r="H12"/>
  <c r="I12"/>
  <c r="H11"/>
  <c r="I11"/>
  <c r="H8"/>
  <c r="I8"/>
  <c r="H7"/>
  <c r="I7"/>
  <c r="H6"/>
  <c r="I6"/>
  <c r="I26" i="19"/>
  <c r="G26"/>
  <c r="G29" s="1"/>
  <c r="H25"/>
  <c r="H24"/>
  <c r="H21"/>
  <c r="I21" s="1"/>
  <c r="H20"/>
  <c r="I20" s="1"/>
  <c r="H19"/>
  <c r="I19" s="1"/>
  <c r="H18"/>
  <c r="I18" s="1"/>
  <c r="H16"/>
  <c r="I16" s="1"/>
  <c r="H14"/>
  <c r="I14" s="1"/>
  <c r="H13"/>
  <c r="I13" s="1"/>
  <c r="H12"/>
  <c r="I12" s="1"/>
  <c r="H11"/>
  <c r="I11" s="1"/>
  <c r="H8"/>
  <c r="I8" s="1"/>
  <c r="H7"/>
  <c r="I7" s="1"/>
  <c r="H6"/>
  <c r="I6" s="1"/>
  <c r="G22" i="17"/>
  <c r="H19"/>
  <c r="I19"/>
  <c r="H21"/>
  <c r="I21"/>
  <c r="H20"/>
  <c r="I20"/>
  <c r="I19" i="18"/>
  <c r="G19"/>
  <c r="H18"/>
  <c r="H17"/>
  <c r="H19" s="1"/>
  <c r="H13"/>
  <c r="I13" s="1"/>
  <c r="H12"/>
  <c r="I12" s="1"/>
  <c r="H11"/>
  <c r="I11" s="1"/>
  <c r="H10"/>
  <c r="I10" s="1"/>
  <c r="H9"/>
  <c r="I9" s="1"/>
  <c r="H8"/>
  <c r="I8" s="1"/>
  <c r="G7"/>
  <c r="H7" s="1"/>
  <c r="G6"/>
  <c r="H6"/>
  <c r="H18" i="17"/>
  <c r="I18"/>
  <c r="H17"/>
  <c r="I17"/>
  <c r="H16"/>
  <c r="I16"/>
  <c r="H15"/>
  <c r="I15"/>
  <c r="I22" s="1"/>
  <c r="I29" s="1"/>
  <c r="H14"/>
  <c r="I14"/>
  <c r="H13"/>
  <c r="I13"/>
  <c r="H12"/>
  <c r="I12"/>
  <c r="I26"/>
  <c r="G26"/>
  <c r="G29" s="1"/>
  <c r="H25"/>
  <c r="H24"/>
  <c r="H26"/>
  <c r="H7"/>
  <c r="I7"/>
  <c r="H6"/>
  <c r="H6" i="16"/>
  <c r="I6"/>
  <c r="H7"/>
  <c r="I7"/>
  <c r="J7" s="1"/>
  <c r="H11"/>
  <c r="I11" s="1"/>
  <c r="I10"/>
  <c r="J10" s="1"/>
  <c r="I9"/>
  <c r="J9" s="1"/>
  <c r="I8"/>
  <c r="J8" s="1"/>
  <c r="H16"/>
  <c r="H17" s="1"/>
  <c r="H20" s="1"/>
  <c r="I15"/>
  <c r="I17" s="1"/>
  <c r="J17"/>
  <c r="G11" i="15"/>
  <c r="H11"/>
  <c r="G10"/>
  <c r="H10"/>
  <c r="G9"/>
  <c r="H9"/>
  <c r="I9" s="1"/>
  <c r="G8"/>
  <c r="G7"/>
  <c r="H7"/>
  <c r="G6"/>
  <c r="H6"/>
  <c r="I6" s="1"/>
  <c r="I12" s="1"/>
  <c r="I20" s="1"/>
  <c r="H16"/>
  <c r="G17"/>
  <c r="H15"/>
  <c r="H17" s="1"/>
  <c r="I17"/>
  <c r="H11" i="17"/>
  <c r="I11"/>
  <c r="H8"/>
  <c r="H22" s="1"/>
  <c r="H29" s="1"/>
  <c r="I8"/>
  <c r="G14" i="18"/>
  <c r="G22"/>
  <c r="I6" i="17"/>
  <c r="H26" i="19"/>
  <c r="H8" i="15"/>
  <c r="I8"/>
  <c r="G12"/>
  <c r="G20"/>
  <c r="H22" i="19"/>
  <c r="H29"/>
  <c r="I7" i="15"/>
  <c r="I16" i="20"/>
  <c r="I22" s="1"/>
  <c r="I29" s="1"/>
  <c r="H12" i="16"/>
  <c r="I6" i="21"/>
  <c r="I10" i="15"/>
  <c r="H22" i="20"/>
  <c r="H12" i="15"/>
  <c r="H20" s="1"/>
  <c r="I11"/>
  <c r="J6" i="16"/>
  <c r="J12" s="1"/>
  <c r="J20" s="1"/>
  <c r="I22" i="21"/>
  <c r="I29" s="1"/>
  <c r="G29" i="22"/>
  <c r="H29" s="1"/>
  <c r="G30"/>
  <c r="I12"/>
  <c r="H23"/>
  <c r="I6" i="18"/>
  <c r="I7" l="1"/>
  <c r="H14"/>
  <c r="H22" s="1"/>
  <c r="I12" i="16"/>
  <c r="I20" s="1"/>
  <c r="J11"/>
  <c r="I14" i="18"/>
  <c r="I22" s="1"/>
  <c r="I22" i="19"/>
  <c r="I29" s="1"/>
  <c r="H30" i="22"/>
</calcChain>
</file>

<file path=xl/comments1.xml><?xml version="1.0" encoding="utf-8"?>
<comments xmlns="http://schemas.openxmlformats.org/spreadsheetml/2006/main">
  <authors>
    <author>wb377902</author>
  </authors>
  <commentList>
    <comment ref="B8" authorId="0">
      <text>
        <r>
          <rPr>
            <b/>
            <sz val="9"/>
            <color indexed="81"/>
            <rFont val="Tahoma"/>
            <charset val="1"/>
          </rPr>
          <t>wb377902:</t>
        </r>
        <r>
          <rPr>
            <sz val="9"/>
            <color indexed="81"/>
            <rFont val="Tahoma"/>
            <charset val="1"/>
          </rPr>
          <t xml:space="preserve">
For the sake of simplicity, we removed the footnote and inserted the information here</t>
        </r>
      </text>
    </comment>
    <comment ref="M14" authorId="0">
      <text>
        <r>
          <rPr>
            <b/>
            <sz val="9"/>
            <color indexed="81"/>
            <rFont val="Tahoma"/>
            <charset val="1"/>
          </rPr>
          <t>wb377902:</t>
        </r>
        <r>
          <rPr>
            <sz val="9"/>
            <color indexed="81"/>
            <rFont val="Tahoma"/>
            <charset val="1"/>
          </rPr>
          <t xml:space="preserve">
We have not received and reviewed the BER, please do not modify this row for the dates</t>
        </r>
      </text>
    </comment>
  </commentList>
</comments>
</file>

<file path=xl/comments2.xml><?xml version="1.0" encoding="utf-8"?>
<comments xmlns="http://schemas.openxmlformats.org/spreadsheetml/2006/main">
  <authors>
    <author>wb377902</author>
  </authors>
  <commentList>
    <comment ref="M8" authorId="0">
      <text>
        <r>
          <rPr>
            <b/>
            <sz val="9"/>
            <color indexed="81"/>
            <rFont val="Tahoma"/>
            <family val="2"/>
            <charset val="162"/>
          </rPr>
          <t>wb377902:</t>
        </r>
        <r>
          <rPr>
            <sz val="9"/>
            <color indexed="81"/>
            <rFont val="Tahoma"/>
            <family val="2"/>
            <charset val="162"/>
          </rPr>
          <t xml:space="preserve">
Please provide the actual dates.</t>
        </r>
      </text>
    </comment>
    <comment ref="M11" authorId="0">
      <text>
        <r>
          <rPr>
            <b/>
            <sz val="9"/>
            <color indexed="81"/>
            <rFont val="Tahoma"/>
            <family val="2"/>
            <charset val="162"/>
          </rPr>
          <t>wb377902:</t>
        </r>
        <r>
          <rPr>
            <sz val="9"/>
            <color indexed="81"/>
            <rFont val="Tahoma"/>
            <family val="2"/>
            <charset val="162"/>
          </rPr>
          <t xml:space="preserve">
Please provide the actual dates.</t>
        </r>
      </text>
    </comment>
    <comment ref="M12" authorId="0">
      <text>
        <r>
          <rPr>
            <b/>
            <sz val="9"/>
            <color indexed="81"/>
            <rFont val="Tahoma"/>
            <family val="2"/>
            <charset val="162"/>
          </rPr>
          <t>wb377902:</t>
        </r>
        <r>
          <rPr>
            <sz val="9"/>
            <color indexed="81"/>
            <rFont val="Tahoma"/>
            <family val="2"/>
            <charset val="162"/>
          </rPr>
          <t xml:space="preserve">
Please provide the actual dates.</t>
        </r>
      </text>
    </comment>
    <comment ref="M13" authorId="0">
      <text>
        <r>
          <rPr>
            <b/>
            <sz val="9"/>
            <color indexed="81"/>
            <rFont val="Tahoma"/>
            <family val="2"/>
            <charset val="162"/>
          </rPr>
          <t>wb377902:</t>
        </r>
        <r>
          <rPr>
            <sz val="9"/>
            <color indexed="81"/>
            <rFont val="Tahoma"/>
            <family val="2"/>
            <charset val="162"/>
          </rPr>
          <t xml:space="preserve">
Please provide the actual dates.</t>
        </r>
      </text>
    </comment>
    <comment ref="M14" authorId="0">
      <text>
        <r>
          <rPr>
            <b/>
            <sz val="9"/>
            <color indexed="81"/>
            <rFont val="Tahoma"/>
            <family val="2"/>
            <charset val="162"/>
          </rPr>
          <t>wb377902:</t>
        </r>
        <r>
          <rPr>
            <sz val="9"/>
            <color indexed="81"/>
            <rFont val="Tahoma"/>
            <family val="2"/>
            <charset val="162"/>
          </rPr>
          <t xml:space="preserve">
Please provide the actual dates.</t>
        </r>
      </text>
    </comment>
  </commentList>
</comments>
</file>

<file path=xl/comments3.xml><?xml version="1.0" encoding="utf-8"?>
<comments xmlns="http://schemas.openxmlformats.org/spreadsheetml/2006/main">
  <authors>
    <author>wb377902</author>
  </authors>
  <commentList>
    <comment ref="H15" authorId="0">
      <text>
        <r>
          <rPr>
            <b/>
            <sz val="9"/>
            <color indexed="81"/>
            <rFont val="Tahoma"/>
            <family val="2"/>
            <charset val="162"/>
          </rPr>
          <t>wb377902:</t>
        </r>
        <r>
          <rPr>
            <sz val="9"/>
            <color indexed="81"/>
            <rFont val="Tahoma"/>
            <family val="2"/>
            <charset val="162"/>
          </rPr>
          <t xml:space="preserve">
Please revise these amount to be identical</t>
        </r>
      </text>
    </comment>
    <comment ref="H22" authorId="0">
      <text>
        <r>
          <rPr>
            <b/>
            <sz val="9"/>
            <color indexed="81"/>
            <rFont val="Tahoma"/>
            <family val="2"/>
            <charset val="162"/>
          </rPr>
          <t>wb377902:</t>
        </r>
        <r>
          <rPr>
            <sz val="9"/>
            <color indexed="81"/>
            <rFont val="Tahoma"/>
            <family val="2"/>
            <charset val="162"/>
          </rPr>
          <t xml:space="preserve">
Please revise this amount to be identical with the total cost</t>
        </r>
      </text>
    </comment>
  </commentList>
</comments>
</file>

<file path=xl/sharedStrings.xml><?xml version="1.0" encoding="utf-8"?>
<sst xmlns="http://schemas.openxmlformats.org/spreadsheetml/2006/main" count="1984" uniqueCount="314">
  <si>
    <t>Ref. No.</t>
  </si>
  <si>
    <t>Description</t>
  </si>
  <si>
    <t>Type</t>
  </si>
  <si>
    <t>Review by Bank Prior/Post</t>
  </si>
  <si>
    <t>TOTAL</t>
  </si>
  <si>
    <t>Proc. Method</t>
  </si>
  <si>
    <t>BF</t>
  </si>
  <si>
    <t>NBF</t>
  </si>
  <si>
    <t>No. of packages</t>
  </si>
  <si>
    <t>Works Sub-Total</t>
  </si>
  <si>
    <t>Consultant Sub-Total</t>
  </si>
  <si>
    <t>a)</t>
  </si>
  <si>
    <t>b)</t>
  </si>
  <si>
    <t>c)</t>
  </si>
  <si>
    <t>All ICB contracts for works and goods and first NCB works, and goods contracts, first Shopping Contracts and all direct contracting will be subject to prior review by the Bank.</t>
  </si>
  <si>
    <t>d)</t>
  </si>
  <si>
    <t>and single source selection of consultants will be subject to prior review by the Bank.</t>
  </si>
  <si>
    <t>entirely of national consultants in accordance with the provisions of paragraph 2.7 of the Consultant Guidelines.</t>
  </si>
  <si>
    <t>Preperation BD/RFP date</t>
  </si>
  <si>
    <t>Conctract signed date</t>
  </si>
  <si>
    <t>Contract completion date</t>
  </si>
  <si>
    <t xml:space="preserve"> </t>
  </si>
  <si>
    <t>C</t>
  </si>
  <si>
    <t>QCBS</t>
  </si>
  <si>
    <t xml:space="preserve">Total </t>
  </si>
  <si>
    <t xml:space="preserve">Short lists composed entirely of national consultants: Short lists of consultants for services estimated to cost less than Euro 200,000 equivalent per contract may be composed </t>
  </si>
  <si>
    <t>Bank’s sample NCB documents for ECA Region for Works will be used. The conditions for using NCB are listed in Schedule 4 to the Loan Agreement.</t>
  </si>
  <si>
    <t xml:space="preserve">Consultancy services by firms estimated to cost Euro 200,000 or more per contract, individual consultant contracts estimated to cost Euro 50,000 or more </t>
  </si>
  <si>
    <t xml:space="preserve">CONSULTANT'S SERVICES AND TRAINING </t>
  </si>
  <si>
    <t>WORKS (INCLUDING SUPPLY &amp; INSTALLATION)</t>
  </si>
  <si>
    <t>İNŞAAT İŞLERİ (TEMİN VE MONTAJ DAHİL)</t>
  </si>
  <si>
    <t>TOPLAM</t>
  </si>
  <si>
    <t>DANIŞMANLIK HİZMETLERİ VE EĞİTİM</t>
  </si>
  <si>
    <t>Expected Bid-Open. Date/Proposal Submission Date</t>
  </si>
  <si>
    <t>Müşavirlik Alt-Toplam</t>
  </si>
  <si>
    <t>İnşaat İşleri Alt-Toplam</t>
  </si>
  <si>
    <t>ÇYP'nin Hazırlanması</t>
  </si>
  <si>
    <t>Uygulama Projelerinin İncelenmesi, İhale Dokümanlarının Hazırlanması ve İnşaat Kontrolluğu</t>
  </si>
  <si>
    <t xml:space="preserve">Kanalizasyon Şebekesi İnşaatı (1. kademe) ve Pompa İstasyonu ve Yağmursuyu Drenajı </t>
  </si>
  <si>
    <t xml:space="preserve">No. of the Contract </t>
  </si>
  <si>
    <t xml:space="preserve">Preparation of EMP </t>
  </si>
  <si>
    <t>2'</t>
  </si>
  <si>
    <t>Tanımlar</t>
  </si>
  <si>
    <t>PHYSICAL AND PRICE CONTINGENCY                                                                        Sub- Total</t>
  </si>
  <si>
    <t xml:space="preserve">PRIOR </t>
  </si>
  <si>
    <t>LPM</t>
  </si>
  <si>
    <t>ÇED ve ÇYP'nin Hazırlanması</t>
  </si>
  <si>
    <t xml:space="preserve">February 2010 </t>
  </si>
  <si>
    <t xml:space="preserve">The works contracts to cost less than Euro 7,5 million each may be awarded through NCB. </t>
  </si>
  <si>
    <t>Works</t>
  </si>
  <si>
    <t>ICB</t>
  </si>
  <si>
    <t>IST-C1</t>
  </si>
  <si>
    <t xml:space="preserve"> Beklenmeyen Giderler Alt-Toplam</t>
  </si>
  <si>
    <t>ASAT2-W1</t>
  </si>
  <si>
    <t>ASAT2-W2</t>
  </si>
  <si>
    <t>Atıksu Şebekesi İnşaatı - I</t>
  </si>
  <si>
    <t>ASAT2-W3</t>
  </si>
  <si>
    <t>ASAT2-W4</t>
  </si>
  <si>
    <t>NCB</t>
  </si>
  <si>
    <t>POST</t>
  </si>
  <si>
    <t>ASAT2-C1</t>
  </si>
  <si>
    <t>Estimated Cost (Euro)</t>
  </si>
  <si>
    <t xml:space="preserve"> July 2011</t>
  </si>
  <si>
    <t>Kesin Projelerin ve İhale Dokümanlarının Hazırlanması ve İnşaat Kontrolluğu</t>
  </si>
  <si>
    <t>Köyler için İçmesuyu Şebekesi İnşaatı</t>
  </si>
  <si>
    <t xml:space="preserve">Construction of Sewerage  Network  - I </t>
  </si>
  <si>
    <t xml:space="preserve">Construction of Sewerage  Network  - II </t>
  </si>
  <si>
    <t>Aksu Çayı İçmesuyu Tesisleri İnşaatı</t>
  </si>
  <si>
    <t xml:space="preserve">Construction of Aksu River Water Facilities </t>
  </si>
  <si>
    <t xml:space="preserve">Construction of Water Network for Villages </t>
  </si>
  <si>
    <t xml:space="preserve">Preparation of Final Designs and Bidding Documents and Construction Supervision Services </t>
  </si>
  <si>
    <t>Atıksu Şebekesi İnşaatı - II</t>
  </si>
  <si>
    <t>Construction of Sewerage  Network  - III</t>
  </si>
  <si>
    <t>Atıksu Şebeke İnşaatı - III</t>
  </si>
  <si>
    <t>ASAT2-W5</t>
  </si>
  <si>
    <t>Construction of Sewerage  Network  - IV</t>
  </si>
  <si>
    <t>Atıksu Şebeke İnşaatı - IV</t>
  </si>
  <si>
    <t>ASAT2-W6</t>
  </si>
  <si>
    <t xml:space="preserve">October 2010 </t>
  </si>
  <si>
    <t xml:space="preserve">January 2011 </t>
  </si>
  <si>
    <t xml:space="preserve"> August 2011</t>
  </si>
  <si>
    <t>October 2011</t>
  </si>
  <si>
    <t>September  2013</t>
  </si>
  <si>
    <t xml:space="preserve">June 2011 </t>
  </si>
  <si>
    <t xml:space="preserve"> September 2011</t>
  </si>
  <si>
    <t>October 2013</t>
  </si>
  <si>
    <t xml:space="preserve"> October 2013</t>
  </si>
  <si>
    <t>November 2011</t>
  </si>
  <si>
    <r>
      <t xml:space="preserve"> MUNICIPAL SERVICES PROJECT -  ADDITIONAL FINANCING - ASAT PROCUREMENT  PLAN  (Rev. 1 - August 03</t>
    </r>
    <r>
      <rPr>
        <b/>
        <sz val="12"/>
        <color indexed="10"/>
        <rFont val="Arial"/>
        <family val="2"/>
        <charset val="162"/>
      </rPr>
      <t>,</t>
    </r>
    <r>
      <rPr>
        <b/>
        <sz val="12"/>
        <rFont val="Arial"/>
        <family val="2"/>
        <charset val="162"/>
      </rPr>
      <t xml:space="preserve">  2010)</t>
    </r>
  </si>
  <si>
    <t xml:space="preserve">Legend: </t>
  </si>
  <si>
    <t>GOODS</t>
  </si>
  <si>
    <t>ICB=</t>
  </si>
  <si>
    <t>International Competitive Bidding (in accordance with section 2 of the Guidelines): For contracts valued at or more than Euro 750,000</t>
  </si>
  <si>
    <t>NCB=</t>
  </si>
  <si>
    <t>National Competitive Bidding (in accordance with section 3.3 of the Guidelines) :  For contracts valued less than Euro 750,000</t>
  </si>
  <si>
    <t>DC=</t>
  </si>
  <si>
    <t xml:space="preserve">Direct Contracting (in accordance with section 3.6 of the Guidelines) </t>
  </si>
  <si>
    <t>SH=</t>
  </si>
  <si>
    <t>Shopping (in accordance with section 3.5 of the Guidelines)</t>
  </si>
  <si>
    <t>For small works contracts valued at or less than Euro80,000</t>
  </si>
  <si>
    <t>For provision of logistic services for workshops, seminars and etc: Euro80,000</t>
  </si>
  <si>
    <t>For goods contracts valued at or less than Euro 80,000</t>
  </si>
  <si>
    <t>Prior Review</t>
  </si>
  <si>
    <t xml:space="preserve">All ICB contracts. </t>
  </si>
  <si>
    <t>Technical Services for provision of logistic services for workshops, seminars and etc.: The first contract regardless of the value.</t>
  </si>
  <si>
    <t xml:space="preserve">Domestic Preferen. </t>
  </si>
  <si>
    <t xml:space="preserve">will apply to all goods contracts only. </t>
  </si>
  <si>
    <t>WORKS</t>
  </si>
  <si>
    <t>International Competitive Bidding (in accordance with section 2 of the Guidelines) : For contracts valued at or more than Euro 7,500,000</t>
  </si>
  <si>
    <t>National Competitive Bidding (in accordance with section 3.3 of the Guidelines) : For contracts valued less than Euro 7,500,000</t>
  </si>
  <si>
    <t xml:space="preserve">Prior Review </t>
  </si>
  <si>
    <t xml:space="preserve">All ICB contracts.  </t>
  </si>
  <si>
    <t>CONSULTANT'S  SERVICES</t>
  </si>
  <si>
    <t xml:space="preserve">QCBS = </t>
  </si>
  <si>
    <t xml:space="preserve">Quality and Cost-based Selection (in accordance with sections 2.1 - 2.28 of the Consultant's Guidelines) </t>
  </si>
  <si>
    <t>QBS=</t>
  </si>
  <si>
    <t xml:space="preserve">Quality Based Selection (in accordance with sections 3.2-4 of the Consultant's Guidelines) </t>
  </si>
  <si>
    <t>CQ=</t>
  </si>
  <si>
    <t xml:space="preserve">Consultants Qualifications (in accordance with sections 3.7-8 of the Consultant's Guidelines) </t>
  </si>
  <si>
    <t>LCS=</t>
  </si>
  <si>
    <t xml:space="preserve">Least Cost Selection (in accordance with sections 3.6 of the Consultant's Guidelines) </t>
  </si>
  <si>
    <t>SS=</t>
  </si>
  <si>
    <t xml:space="preserve">Single Source Selection (in accordance with section 3.9 -13 of the Consultant's Guidelines) </t>
  </si>
  <si>
    <t>IC=</t>
  </si>
  <si>
    <t xml:space="preserve">Individual Consultant (in accordance with section V of the Consultant's Guidelines) </t>
  </si>
  <si>
    <t xml:space="preserve">For firms: All contracts equal to Euro 250,000 or more and all SSS contracts.  </t>
  </si>
  <si>
    <t xml:space="preserve">For individual consultants: All contracts equal to Euro75,000 equivalent or more and all SSS contracts.  </t>
  </si>
  <si>
    <t>Pack. No.</t>
  </si>
  <si>
    <t>Invitation Date / Advertisement for EOI Date</t>
  </si>
  <si>
    <t>Contract Award Date</t>
  </si>
  <si>
    <t>Start Date</t>
  </si>
  <si>
    <t xml:space="preserve">July 2010 </t>
  </si>
  <si>
    <t xml:space="preserve">March 2011 </t>
  </si>
  <si>
    <t xml:space="preserve"> May 2011</t>
  </si>
  <si>
    <t>July 2011</t>
  </si>
  <si>
    <t>June  2013</t>
  </si>
  <si>
    <t>April 2011</t>
  </si>
  <si>
    <t>August 2011</t>
  </si>
  <si>
    <t>July  2013</t>
  </si>
  <si>
    <t>September  2011</t>
  </si>
  <si>
    <t>August  2013</t>
  </si>
  <si>
    <t xml:space="preserve">November 2010 </t>
  </si>
  <si>
    <t xml:space="preserve"> August  2013</t>
  </si>
  <si>
    <r>
      <t xml:space="preserve"> MUNICIPAL SERVICES PROJECT -  ADDITIONAL FINANCING - ASAT PROCUREMENT  PLAN  (</t>
    </r>
    <r>
      <rPr>
        <b/>
        <sz val="12"/>
        <color indexed="10"/>
        <rFont val="Arial"/>
        <family val="2"/>
        <charset val="162"/>
      </rPr>
      <t>December 31,</t>
    </r>
    <r>
      <rPr>
        <b/>
        <sz val="12"/>
        <rFont val="Arial"/>
        <family val="2"/>
        <charset val="162"/>
      </rPr>
      <t xml:space="preserve">  2009)</t>
    </r>
  </si>
  <si>
    <t>Construction of Sewerage  Network  - II CANCELLED</t>
  </si>
  <si>
    <t>Atıksu Şebekesi İnşaatı - II İPTAL</t>
  </si>
  <si>
    <t>December 2010</t>
  </si>
  <si>
    <t>January 2011</t>
  </si>
  <si>
    <t>September 2011</t>
  </si>
  <si>
    <t>January 2012</t>
  </si>
  <si>
    <t>February 2012</t>
  </si>
  <si>
    <t>Construction of Hurma Laboratory Building</t>
  </si>
  <si>
    <t>Hurma Laboratuvar Binası İnşaatı</t>
  </si>
  <si>
    <t>February 2011</t>
  </si>
  <si>
    <t>March 2011</t>
  </si>
  <si>
    <t>May 2011</t>
  </si>
  <si>
    <t>December 2011</t>
  </si>
  <si>
    <t>Supply and Instalation of CCTV Scada System for the Facilities of ASAT</t>
  </si>
  <si>
    <t>ASAT Tesisleri için CCTV Scada Sistemini Temin ve Kurulum İşi</t>
  </si>
  <si>
    <t>S+I</t>
  </si>
  <si>
    <t>ASAT2-W9</t>
  </si>
  <si>
    <t xml:space="preserve">ASAT2 -SI1 </t>
  </si>
  <si>
    <t>Supply and Installation of PTC Solar Collectors in Hurma WWTP</t>
  </si>
  <si>
    <t>Hurma AAT için PTC Solar Kollektör Temini ve Kurulumu İşi</t>
  </si>
  <si>
    <t>ASAT2-A30</t>
  </si>
  <si>
    <t>Goods</t>
  </si>
  <si>
    <t>Procurement of 2 Nos. of Watering Truck</t>
  </si>
  <si>
    <t>2 adet Su tankeri Temini</t>
  </si>
  <si>
    <t>Procurement of open channel excavator for cleaning of river</t>
  </si>
  <si>
    <t>Nehir yatağı açık kanal temizleme ekskavatörü Temini</t>
  </si>
  <si>
    <t xml:space="preserve">Procurement of  Semi-Dry Type Class C Cold Water Meters </t>
  </si>
  <si>
    <t>C Sınıfı Yaş Tip Soğuk Su sayaçları  Alımı  İşi</t>
  </si>
  <si>
    <t>Procurement of Asphalt Paving Machine for repair works</t>
  </si>
  <si>
    <t>Atıksu Şebeke İnşaatı - III İPTAL</t>
  </si>
  <si>
    <t>Construction of Sewerage  Network  - III CANCELLED</t>
  </si>
  <si>
    <t xml:space="preserve"> MUNICIPAL SERVICES PROJECT -  ADDITIONAL FINANCING - ASAT PROCUREMENT  PLAN  (Rev. II - October 22- 2010)</t>
  </si>
  <si>
    <t>WORKS AND PROCUREMENT OF GOODS (INCLUDING SUPPLY &amp; INSTALLATION)</t>
  </si>
  <si>
    <t>İNŞAAT İŞLERİ VE MAL ALIMI (TEMİN VE MONTAJ DAHİL)</t>
  </si>
  <si>
    <t>Procurement of 1500 Nos of Sphero Manhole Covers (LOT1) and 2000 Nos of Composite or Silikopolimer Manhole Covers (LOT2)</t>
  </si>
  <si>
    <t xml:space="preserve">1500 Adet Sfero Döküm Kanalizasyon Baca Kapağı (LOT1) ve 2000 Adet Kompozit veya Silikopolimer Kanalizasyon Baca Kapağı Alımı (LOT2) </t>
  </si>
  <si>
    <t>ASAT -G10</t>
  </si>
  <si>
    <t>1 (with 2 Lots)</t>
  </si>
  <si>
    <t>22 September 2010</t>
  </si>
  <si>
    <t>27 October 2010</t>
  </si>
  <si>
    <t>November 2010</t>
  </si>
  <si>
    <t>Supply And Installation of PTC Solar Collectors in Hurma WWTP</t>
  </si>
  <si>
    <t>Hurma Atıksu Arıtma Tesisi İçin PTC Solar Kollektör Temini ve Montajı</t>
  </si>
  <si>
    <t>This Revision has been made regarding to the short of budget in MSP I Procurement Plan. Contract Packages  ASAT2-A30 and ASAT G10 have been transfered from MSP I Procurement Plan</t>
  </si>
  <si>
    <t>24 November 2010</t>
  </si>
  <si>
    <t>Procurement of Asphalt for the Work Contracts</t>
  </si>
  <si>
    <t>İnşaat Sözleşmeleri  için Asfalt Alımı</t>
  </si>
  <si>
    <t>Tamirat İşleri İçin Asfalt Serme Makinası Temini</t>
  </si>
  <si>
    <t xml:space="preserve"> November 2011</t>
  </si>
  <si>
    <t>December 2013</t>
  </si>
  <si>
    <t xml:space="preserve">February 2011 </t>
  </si>
  <si>
    <t>November  2012</t>
  </si>
  <si>
    <t>Haz 2011</t>
  </si>
  <si>
    <t>June 2012</t>
  </si>
  <si>
    <t>February  2013</t>
  </si>
  <si>
    <t xml:space="preserve">April 2011 </t>
  </si>
  <si>
    <t>March 2014</t>
  </si>
  <si>
    <t>October  2013</t>
  </si>
  <si>
    <t>June 2013</t>
  </si>
  <si>
    <t>Works-Goods-S+I Sub-Total</t>
  </si>
  <si>
    <t>Works- Goods- Supply and Installation Sub-Total</t>
  </si>
  <si>
    <t>Yapım işi-Mal Alımı-Temin ve Montaj Alt-Toplam</t>
  </si>
  <si>
    <t>Lot 1-Procurement of Water Leakage Detection Vehicle and Lot 2- Procurement of Water Leakage Detection Equipments</t>
  </si>
  <si>
    <t>Lot 1-Su Kaçak Arama Aracı Alımı ve Lot 2- Su Kaçak Arama Ekipmanları Alımı</t>
  </si>
  <si>
    <r>
      <t xml:space="preserve"> MUNICIPAL SERVICES PROJECT -  ADDITIONAL FINANCING - ASAT PROCUREMENT  PLAN  (Rev. 3 - January 07</t>
    </r>
    <r>
      <rPr>
        <b/>
        <sz val="12"/>
        <color indexed="10"/>
        <rFont val="Arial"/>
        <family val="2"/>
        <charset val="162"/>
      </rPr>
      <t>,</t>
    </r>
    <r>
      <rPr>
        <b/>
        <sz val="12"/>
        <rFont val="Arial"/>
        <family val="2"/>
        <charset val="162"/>
      </rPr>
      <t xml:space="preserve">  2011)</t>
    </r>
  </si>
  <si>
    <t>ASAT2-G2</t>
  </si>
  <si>
    <t>ASAT2-G3</t>
  </si>
  <si>
    <t>ASAT2-G4</t>
  </si>
  <si>
    <t>ASAT2-G5</t>
  </si>
  <si>
    <t>ASAT2-G6</t>
  </si>
  <si>
    <t>ASAT2-G7</t>
  </si>
  <si>
    <t>June 2011</t>
  </si>
  <si>
    <r>
      <t xml:space="preserve"> MUNICIPAL SERVICES PROJECT -  ADDITIONAL FINANCING - ASAT PROCUREMENT  PLAN  (Rev. 4 - May 05</t>
    </r>
    <r>
      <rPr>
        <b/>
        <sz val="12"/>
        <color indexed="10"/>
        <rFont val="Arial"/>
        <family val="2"/>
        <charset val="162"/>
      </rPr>
      <t>,</t>
    </r>
    <r>
      <rPr>
        <b/>
        <sz val="12"/>
        <rFont val="Arial"/>
        <family val="2"/>
        <charset val="162"/>
      </rPr>
      <t xml:space="preserve">  2011)</t>
    </r>
  </si>
  <si>
    <t>Procurement of 3 Nos. of Watering Truck (The item is also included into the Combined Revision 8, dated May 05, 2011 of MSP procurement plan.  The contract will be financed originally from the MSP, if needed the remaining amaount will be financed from Additional Loan )</t>
  </si>
  <si>
    <t xml:space="preserve">3 adet Su tankeri Temini  (Bu kalem aynı zamanda 05 Mayıs 2011 tarihli 8 nolu Birleştirilmiş BHP satınalma planına dahil edilmiştir.  Bu sözleşeme esas olarak BHP'den finanse edilecektir.  İhtiyaç olması halinde kalan kısım Ek Krediden finanse edilecektir.) </t>
  </si>
  <si>
    <t>ASAT - G12 
(ASAT2-G2)</t>
  </si>
  <si>
    <t>April 2012</t>
  </si>
  <si>
    <t>August 2012</t>
  </si>
  <si>
    <t>January 2013</t>
  </si>
  <si>
    <t>January  2012</t>
  </si>
  <si>
    <t>May 2012</t>
  </si>
  <si>
    <t>March 2012</t>
  </si>
  <si>
    <t>May  2013</t>
  </si>
  <si>
    <t>Lot1- April 2011          Lot2- June 2011</t>
  </si>
  <si>
    <t xml:space="preserve">August 2011 </t>
  </si>
  <si>
    <t xml:space="preserve">September 2011 </t>
  </si>
  <si>
    <t>September 2014</t>
  </si>
  <si>
    <t>ASAT2-C1-A   ASAT2-C1-B</t>
  </si>
  <si>
    <t>Procurement of   Cold Water Meters (The item is also included into the Combined Revision 9, dated August 15, 2011 of MSP procurement plan.  The contract will be financed originally from the MSP, if needed the remaining amaount will be financed from Additional Loan )</t>
  </si>
  <si>
    <t xml:space="preserve"> Soğuk Su sayaçları  Alımı  İşi (Bu kalem aynı zamanda 15 Ağustos 2011 tarihli 9 nolu Birleştirilmiş BHP satınalma planına dahil edilmiştir.  Bu sözleşeme esas olarak BHP'den finanse edilecektir.  İhtiyaç olması halinde kalan kısım Ek Krediden finanse edilecektir.)</t>
  </si>
  <si>
    <t>November  2013</t>
  </si>
  <si>
    <t>May 2014</t>
  </si>
  <si>
    <t xml:space="preserve">November 2011 </t>
  </si>
  <si>
    <t xml:space="preserve"> MUNICIPAL SERVICES PROJECT -  ADDITIONAL FINANCING - ASAT PROCUREMENT  PLAN  (Rev. 5 - November 16,   2011)</t>
  </si>
  <si>
    <t xml:space="preserve">Procurement of 3 Nos. of Watering Truck </t>
  </si>
  <si>
    <t xml:space="preserve">3 adet Su Tankeri Temini  </t>
  </si>
  <si>
    <t xml:space="preserve">The Subject Contract has been constituted and signed as to be financed from both MSP and MSP Additional Financing. But in accordance with the  allocation of 900.000 € in the  Municipal Services Project I- it has decided to be cancelled from the MSP-Additional Financing and inserted to the  MSP-I Procurement Plan Combined Rev. 9.  </t>
  </si>
  <si>
    <t xml:space="preserve"> ASAT2- G2 (ASAT-G12)</t>
  </si>
  <si>
    <r>
      <t xml:space="preserve">ASAT2-G4 </t>
    </r>
    <r>
      <rPr>
        <sz val="11"/>
        <color indexed="10"/>
        <rFont val="Arial"/>
        <family val="2"/>
        <charset val="162"/>
      </rPr>
      <t>(ASAT-G14)</t>
    </r>
  </si>
  <si>
    <t>Procurement of Asphalt Paving Machine for repair works -  CANCELLED</t>
  </si>
  <si>
    <t>Bitümlü Sıcak Karışım Asfalt Alımı</t>
  </si>
  <si>
    <t>28 February 2012</t>
  </si>
  <si>
    <t>December 2012</t>
  </si>
  <si>
    <t>Kepez, Muratpaşa, Aksu,Döşemealtı İlçe Belediyeleri ile Kızıllı, Kurşunlui Topallı, Fettahlı Bölgeleri İçmesuyu Şebeke ve Evsel Bağlantılar İnşaatı işi</t>
  </si>
  <si>
    <t>30 March 2012</t>
  </si>
  <si>
    <t>January 2014</t>
  </si>
  <si>
    <t>July 2012</t>
  </si>
  <si>
    <t>April 2014</t>
  </si>
  <si>
    <t>Construction of Sewerage  Network and Collectors in Kepez, Döşemealtı and Konyaaltı Districts</t>
  </si>
  <si>
    <t>Construction of Water Network and House Connections in Kepez, Muratpaşa,Aksu, Döşemealtı Municipalities and Kızıllı, Kurşunlu, Topallı, Fettahlı Districts</t>
  </si>
  <si>
    <t>Kepez, Döşemealtı ve Konyaaltı Bölgelerinde Kanalizasyon Şebeke ve Kollektör İnşaatı İşi</t>
  </si>
  <si>
    <t>16 April 2012</t>
  </si>
  <si>
    <t>July 2014</t>
  </si>
  <si>
    <t>Construction of Hurma Environmental Protection and Controlling Laboratory Building</t>
  </si>
  <si>
    <t>Hurma Çevre Koruma ve Kontrol  Laboratuvarı Binası İnşaatı İşi</t>
  </si>
  <si>
    <t>11 April 2012</t>
  </si>
  <si>
    <t>July 2013</t>
  </si>
  <si>
    <t>August 2013</t>
  </si>
  <si>
    <t>12 May 2011</t>
  </si>
  <si>
    <t>15 June 2011</t>
  </si>
  <si>
    <t>13 September 2011</t>
  </si>
  <si>
    <t xml:space="preserve">Procurement of Hot Mix Bituminous Asphalt </t>
  </si>
  <si>
    <t>December 2014</t>
  </si>
  <si>
    <t>Lot 1- 31Jan. 2011 - Lot 2- 20 Jan. 2011</t>
  </si>
  <si>
    <t xml:space="preserve">14 March 2011 </t>
  </si>
  <si>
    <t xml:space="preserve">25 August 2011 </t>
  </si>
  <si>
    <t>Construction of Sewerage  Network in Muratpaşa, Konyaaltı,  Kepez Districts.</t>
  </si>
  <si>
    <t>Muratpaşa, Konyaaltı,  Kepez Bölgeleri Kanalizasyon Şebeke İnşaatı İşi</t>
  </si>
  <si>
    <t>Design,Supply and Installation of PTC Systems in Hurma WWTP</t>
  </si>
  <si>
    <t>Hurma AAT için PTC Sistemleri Tasarımı, Temini ve Kurulumu İşi</t>
  </si>
  <si>
    <t>Supply and Instalation of Electronic Security Support System  for the Facilities of ASAT</t>
  </si>
  <si>
    <t>ASAT Tesisleri için Elektronik Güvenlik Destek Sistemini Temin ve Kurulum İşi</t>
  </si>
  <si>
    <t>Procuremnet of Cold Water Meters</t>
  </si>
  <si>
    <t>Soğuk su Sayaçları Temini</t>
  </si>
  <si>
    <t>ASAT2 - G4</t>
  </si>
  <si>
    <t>This Package has been shifted to MSP Procurement Plan rev. 10</t>
  </si>
  <si>
    <t>NOTE</t>
  </si>
  <si>
    <t xml:space="preserve">1 - It is  planning to be financed under MSP. But for unexpected delays or unexpected increasings in contract budget, this package has been kept in MSP- Additional Financing. </t>
  </si>
  <si>
    <t xml:space="preserve">BHP'den finanse edilecektir. Ancak, beklenmeyen gecikmeler veya sözleşme bütçelerinde öngörülmeyen artışlar durumu dikkate alınarak,  BHP- Ek Kredi kapsamında da korunmuştur.  </t>
  </si>
  <si>
    <t>Lot 1-Procurement of Water Leakage Detection Vehicle and Lot 2- Procurement of Water Leakage Detection Equipment</t>
  </si>
  <si>
    <t xml:space="preserve">"Kamyon Tipi Teleskopik Bomlu Çok Amaçlı İş Makinası Temini ¹  </t>
  </si>
  <si>
    <t xml:space="preserve">"Procurement of truck type multi purpose heavy machine with telescopic boom ¹   </t>
  </si>
  <si>
    <t>ASAT İçmesuyu Tesisleri Rehabilitasyon İşleri</t>
  </si>
  <si>
    <t>ASAT  Water Facilities Rehabilitation Works</t>
  </si>
  <si>
    <r>
      <t xml:space="preserve"> MUNICIPAL SERVICES PROJECT -  ADDITIONAL FINANCING - ASAT PROCUREMENT  PLAN  (</t>
    </r>
    <r>
      <rPr>
        <b/>
        <sz val="12"/>
        <color indexed="10"/>
        <rFont val="Arial"/>
        <family val="2"/>
        <charset val="162"/>
      </rPr>
      <t>Rev. 6</t>
    </r>
    <r>
      <rPr>
        <b/>
        <sz val="12"/>
        <rFont val="Arial"/>
        <family val="2"/>
        <charset val="162"/>
      </rPr>
      <t xml:space="preserve"> -</t>
    </r>
    <r>
      <rPr>
        <b/>
        <sz val="12"/>
        <color indexed="10"/>
        <rFont val="Arial"/>
        <family val="2"/>
        <charset val="162"/>
      </rPr>
      <t xml:space="preserve"> May 22</t>
    </r>
    <r>
      <rPr>
        <b/>
        <sz val="12"/>
        <rFont val="Arial"/>
        <family val="2"/>
        <charset val="162"/>
      </rPr>
      <t>,  2012)</t>
    </r>
  </si>
  <si>
    <t>October 2012</t>
  </si>
  <si>
    <t>November 2012</t>
  </si>
  <si>
    <t>September 2012</t>
  </si>
  <si>
    <t>October 2014</t>
  </si>
  <si>
    <t xml:space="preserve"> 23 July 2012</t>
  </si>
  <si>
    <t>27 July 2012</t>
  </si>
  <si>
    <t>27 June 2012</t>
  </si>
  <si>
    <t>16 August 2012</t>
  </si>
  <si>
    <t>05 July 2012</t>
  </si>
  <si>
    <t>04 July 2013</t>
  </si>
  <si>
    <t>19 June 2012</t>
  </si>
  <si>
    <t>01 August 2012</t>
  </si>
  <si>
    <t>ASAT-G14</t>
  </si>
  <si>
    <t>SHOOPING</t>
  </si>
  <si>
    <r>
      <t xml:space="preserve">Procurement of  Pressure Reducing Control Valves and Strainers </t>
    </r>
    <r>
      <rPr>
        <b/>
        <sz val="10"/>
        <color indexed="10"/>
        <rFont val="Arial"/>
        <family val="2"/>
        <charset val="162"/>
      </rPr>
      <t>(TRANSFERED FROM THE PROCUREMENT PLAN FOR MSP I)</t>
    </r>
  </si>
  <si>
    <r>
      <t xml:space="preserve">Basınç Düşürücü Kontrol Vanaları ve Pislik Tutucular Alımı </t>
    </r>
    <r>
      <rPr>
        <b/>
        <sz val="10"/>
        <color indexed="10"/>
        <rFont val="Arial"/>
        <family val="2"/>
        <charset val="162"/>
      </rPr>
      <t xml:space="preserve"> (İPTAL EDİLDİ VE BHP II EK FİNANSMANA AİT SATIN ALMA PLANINA AKTARILDI)</t>
    </r>
  </si>
  <si>
    <r>
      <t xml:space="preserve">Basınç Düşürücü Kontrol Vanaları ve Pislik Tutucular Alımı </t>
    </r>
    <r>
      <rPr>
        <b/>
        <sz val="10"/>
        <color indexed="10"/>
        <rFont val="Arial"/>
        <family val="2"/>
        <charset val="162"/>
      </rPr>
      <t xml:space="preserve"> ( BHP I SATIN ALMA PLANINDAN AKTARILDI)</t>
    </r>
  </si>
  <si>
    <t>Consultancy Services Sub-Total</t>
  </si>
  <si>
    <t>February 2013</t>
  </si>
  <si>
    <t>October  2014</t>
  </si>
  <si>
    <t>February 2014</t>
  </si>
  <si>
    <t xml:space="preserve">Kamyon Tipi Teleskopik Bomlu Çok Amaçlı İş Makinası Temini   </t>
  </si>
  <si>
    <t xml:space="preserve">Procurement of truck type multi purpose heavy machine with telescopic boom    </t>
  </si>
  <si>
    <r>
      <t xml:space="preserve"> MUNICIPAL SERVICES PROJECT -  ADDITIONAL FINANCING - ASAT PROCUREMENT  PLAN  (</t>
    </r>
    <r>
      <rPr>
        <b/>
        <sz val="12"/>
        <color indexed="10"/>
        <rFont val="Arial"/>
        <family val="2"/>
        <charset val="162"/>
      </rPr>
      <t xml:space="preserve">Rev. 7, </t>
    </r>
    <r>
      <rPr>
        <b/>
        <sz val="12"/>
        <color indexed="12"/>
        <rFont val="Arial"/>
        <family val="2"/>
        <charset val="162"/>
      </rPr>
      <t>October 12, 2012</t>
    </r>
    <r>
      <rPr>
        <b/>
        <sz val="12"/>
        <rFont val="Arial"/>
        <family val="2"/>
        <charset val="162"/>
      </rPr>
      <t xml:space="preserve"> )</t>
    </r>
  </si>
  <si>
    <r>
      <t>Construction of Sewerage  Network in Muratpaşa, Konyaaltı,  Kepez Districts</t>
    </r>
    <r>
      <rPr>
        <sz val="11"/>
        <color indexed="10"/>
        <rFont val="Arial"/>
        <family val="2"/>
        <charset val="162"/>
      </rPr>
      <t xml:space="preserve"> 
(Total contract amount: EUR 11,958,891,  
EUR 655,853 is to be financed from MSP, 
EUR 11,303,038 to be financed from MSP-AF)</t>
    </r>
  </si>
</sst>
</file>

<file path=xl/styles.xml><?xml version="1.0" encoding="utf-8"?>
<styleSheet xmlns="http://schemas.openxmlformats.org/spreadsheetml/2006/main">
  <numFmts count="3">
    <numFmt numFmtId="164" formatCode="[$-809]d\ mmmm\ yyyy;@"/>
    <numFmt numFmtId="165" formatCode="#,##0.000"/>
    <numFmt numFmtId="166" formatCode="dd/mm/yyyy;@"/>
  </numFmts>
  <fonts count="38">
    <font>
      <sz val="10"/>
      <name val="Arial"/>
    </font>
    <font>
      <sz val="10"/>
      <name val="Arial"/>
    </font>
    <font>
      <sz val="11"/>
      <name val="Arial"/>
      <family val="2"/>
      <charset val="162"/>
    </font>
    <font>
      <b/>
      <sz val="11"/>
      <name val="Arial"/>
      <family val="2"/>
      <charset val="162"/>
    </font>
    <font>
      <sz val="12"/>
      <name val="Arial"/>
      <family val="2"/>
      <charset val="162"/>
    </font>
    <font>
      <b/>
      <sz val="12"/>
      <name val="Arial"/>
      <family val="2"/>
      <charset val="162"/>
    </font>
    <font>
      <sz val="12"/>
      <name val="Arial"/>
      <family val="2"/>
      <charset val="162"/>
    </font>
    <font>
      <sz val="11"/>
      <name val="Arial"/>
      <family val="2"/>
      <charset val="162"/>
    </font>
    <font>
      <b/>
      <sz val="11"/>
      <name val="Arial Narrow"/>
      <family val="2"/>
    </font>
    <font>
      <b/>
      <sz val="11"/>
      <name val="Times New Roman"/>
      <family val="1"/>
    </font>
    <font>
      <sz val="11"/>
      <name val="Times New Roman"/>
      <family val="1"/>
    </font>
    <font>
      <sz val="11"/>
      <name val="Arial Narrow"/>
      <family val="2"/>
    </font>
    <font>
      <b/>
      <sz val="11"/>
      <color indexed="8"/>
      <name val="Times New Roman"/>
      <family val="1"/>
    </font>
    <font>
      <sz val="11"/>
      <color indexed="8"/>
      <name val="Times New Roman"/>
      <family val="1"/>
    </font>
    <font>
      <sz val="11"/>
      <name val="Arial"/>
      <family val="2"/>
    </font>
    <font>
      <sz val="10"/>
      <name val="Arial"/>
      <family val="2"/>
      <charset val="162"/>
    </font>
    <font>
      <sz val="11"/>
      <color indexed="10"/>
      <name val="Arial"/>
      <family val="2"/>
      <charset val="162"/>
    </font>
    <font>
      <b/>
      <sz val="12"/>
      <color indexed="10"/>
      <name val="Arial"/>
      <family val="2"/>
      <charset val="162"/>
    </font>
    <font>
      <b/>
      <sz val="10"/>
      <name val="Arial"/>
      <family val="2"/>
      <charset val="162"/>
    </font>
    <font>
      <sz val="10"/>
      <name val="Arial"/>
      <family val="2"/>
      <charset val="162"/>
    </font>
    <font>
      <b/>
      <sz val="9"/>
      <name val="Arial"/>
      <family val="2"/>
      <charset val="162"/>
    </font>
    <font>
      <b/>
      <sz val="11"/>
      <color indexed="10"/>
      <name val="Arial Narrow"/>
      <family val="2"/>
    </font>
    <font>
      <b/>
      <sz val="11"/>
      <color indexed="10"/>
      <name val="Times New Roman"/>
      <family val="1"/>
    </font>
    <font>
      <sz val="11"/>
      <color indexed="10"/>
      <name val="Arial"/>
      <family val="2"/>
      <charset val="162"/>
    </font>
    <font>
      <b/>
      <sz val="11"/>
      <color indexed="10"/>
      <name val="Arial"/>
      <family val="2"/>
      <charset val="162"/>
    </font>
    <font>
      <sz val="10"/>
      <color indexed="10"/>
      <name val="Arial"/>
      <family val="2"/>
      <charset val="162"/>
    </font>
    <font>
      <b/>
      <sz val="14"/>
      <name val="Arial"/>
      <family val="2"/>
      <charset val="162"/>
    </font>
    <font>
      <b/>
      <sz val="9"/>
      <color indexed="81"/>
      <name val="Tahoma"/>
      <family val="2"/>
      <charset val="162"/>
    </font>
    <font>
      <sz val="9"/>
      <color indexed="81"/>
      <name val="Tahoma"/>
      <family val="2"/>
      <charset val="162"/>
    </font>
    <font>
      <sz val="8"/>
      <name val="Arial"/>
      <family val="2"/>
      <charset val="162"/>
    </font>
    <font>
      <b/>
      <sz val="10"/>
      <color indexed="10"/>
      <name val="Arial"/>
      <family val="2"/>
      <charset val="162"/>
    </font>
    <font>
      <sz val="11"/>
      <color indexed="10"/>
      <name val="Arial"/>
      <family val="2"/>
      <charset val="162"/>
    </font>
    <font>
      <sz val="10"/>
      <color indexed="10"/>
      <name val="Arial"/>
      <family val="2"/>
      <charset val="162"/>
    </font>
    <font>
      <b/>
      <sz val="11"/>
      <color indexed="10"/>
      <name val="Arial"/>
      <family val="2"/>
      <charset val="162"/>
    </font>
    <font>
      <sz val="11"/>
      <color indexed="10"/>
      <name val="Arial"/>
      <family val="2"/>
    </font>
    <font>
      <b/>
      <sz val="12"/>
      <color indexed="12"/>
      <name val="Arial"/>
      <family val="2"/>
      <charset val="162"/>
    </font>
    <font>
      <sz val="9"/>
      <color indexed="81"/>
      <name val="Tahoma"/>
      <charset val="1"/>
    </font>
    <font>
      <b/>
      <sz val="9"/>
      <color indexed="81"/>
      <name val="Tahoma"/>
      <charset val="1"/>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
      <patternFill patternType="solid">
        <fgColor indexed="29"/>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01">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7" fillId="0" borderId="1" xfId="0" applyFont="1" applyBorder="1" applyAlignment="1">
      <alignment horizontal="center" vertical="center"/>
    </xf>
    <xf numFmtId="3" fontId="7" fillId="0" borderId="1" xfId="0" applyNumberFormat="1" applyFont="1" applyFill="1" applyBorder="1" applyAlignment="1">
      <alignment horizontal="center" vertical="center"/>
    </xf>
    <xf numFmtId="0" fontId="3" fillId="0" borderId="1" xfId="0" applyFont="1" applyBorder="1" applyAlignment="1">
      <alignment horizontal="right" vertical="center"/>
    </xf>
    <xf numFmtId="0" fontId="7" fillId="0" borderId="1" xfId="0" applyFont="1" applyBorder="1" applyAlignment="1">
      <alignment vertical="center"/>
    </xf>
    <xf numFmtId="3" fontId="7" fillId="0" borderId="1" xfId="0" applyNumberFormat="1" applyFont="1" applyBorder="1" applyAlignment="1">
      <alignment vertical="center"/>
    </xf>
    <xf numFmtId="4" fontId="7" fillId="0" borderId="1" xfId="0" applyNumberFormat="1" applyFont="1" applyBorder="1" applyAlignment="1">
      <alignment horizontal="center" vertical="center"/>
    </xf>
    <xf numFmtId="4" fontId="7" fillId="2"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17" fontId="7" fillId="0" borderId="1" xfId="0" applyNumberFormat="1" applyFont="1" applyFill="1" applyBorder="1" applyAlignment="1">
      <alignment horizontal="center" vertical="center"/>
    </xf>
    <xf numFmtId="0" fontId="3" fillId="0" borderId="1" xfId="0" applyFont="1" applyBorder="1" applyAlignment="1">
      <alignment horizontal="right" vertical="center" wrapText="1"/>
    </xf>
    <xf numFmtId="0" fontId="7" fillId="0" borderId="0" xfId="0" applyFont="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0" xfId="0" applyFont="1" applyFill="1" applyBorder="1" applyAlignment="1">
      <alignment horizontal="right"/>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3" fontId="11" fillId="0" borderId="0" xfId="0" applyNumberFormat="1" applyFont="1" applyFill="1" applyBorder="1" applyAlignment="1">
      <alignment horizontal="center" vertical="center"/>
    </xf>
    <xf numFmtId="3" fontId="2" fillId="0" borderId="0" xfId="0" applyNumberFormat="1" applyFont="1"/>
    <xf numFmtId="4" fontId="2" fillId="0" borderId="0" xfId="0" applyNumberFormat="1" applyFont="1"/>
    <xf numFmtId="3" fontId="3" fillId="0" borderId="1" xfId="0" applyNumberFormat="1" applyFont="1" applyFill="1" applyBorder="1" applyAlignment="1">
      <alignment horizontal="center" vertical="center"/>
    </xf>
    <xf numFmtId="0" fontId="7" fillId="0" borderId="0" xfId="0" applyFont="1" applyFill="1"/>
    <xf numFmtId="0" fontId="3" fillId="0" borderId="0" xfId="0" applyFont="1" applyBorder="1" applyAlignment="1">
      <alignment horizontal="center" vertical="center"/>
    </xf>
    <xf numFmtId="0" fontId="3" fillId="0" borderId="0" xfId="0" applyFont="1" applyBorder="1" applyAlignment="1">
      <alignment horizontal="right" vertical="center"/>
    </xf>
    <xf numFmtId="3" fontId="3" fillId="0" borderId="0" xfId="0" applyNumberFormat="1" applyFont="1" applyBorder="1" applyAlignment="1">
      <alignment horizontal="center" vertical="center"/>
    </xf>
    <xf numFmtId="0" fontId="11" fillId="0" borderId="0" xfId="0" applyFont="1" applyFill="1" applyBorder="1" applyAlignment="1">
      <alignment horizontal="center"/>
    </xf>
    <xf numFmtId="0" fontId="10" fillId="0" borderId="0" xfId="0" applyFont="1" applyFill="1" applyBorder="1" applyAlignment="1">
      <alignment horizontal="center"/>
    </xf>
    <xf numFmtId="0" fontId="7" fillId="0" borderId="1" xfId="0" applyFont="1" applyBorder="1" applyAlignment="1">
      <alignment horizontal="justify" vertical="top" wrapText="1"/>
    </xf>
    <xf numFmtId="0" fontId="2" fillId="0" borderId="0" xfId="0" applyFont="1" applyFill="1"/>
    <xf numFmtId="0" fontId="11" fillId="0" borderId="0" xfId="0" applyFont="1" applyFill="1" applyBorder="1" applyAlignment="1">
      <alignment horizontal="left"/>
    </xf>
    <xf numFmtId="3" fontId="5" fillId="0" borderId="0" xfId="0" applyNumberFormat="1" applyFont="1" applyBorder="1" applyAlignment="1">
      <alignment horizontal="center" vertical="center"/>
    </xf>
    <xf numFmtId="0" fontId="3" fillId="0" borderId="1" xfId="1" applyFont="1" applyFill="1" applyBorder="1" applyAlignment="1">
      <alignment vertical="center"/>
    </xf>
    <xf numFmtId="0" fontId="3" fillId="0" borderId="1" xfId="0" applyFont="1" applyFill="1" applyBorder="1" applyAlignment="1">
      <alignment horizontal="right" vertical="center" wrapText="1"/>
    </xf>
    <xf numFmtId="0" fontId="3" fillId="0" borderId="1" xfId="1" applyFont="1" applyFill="1" applyBorder="1" applyAlignment="1">
      <alignment horizontal="right" vertical="center"/>
    </xf>
    <xf numFmtId="165" fontId="2" fillId="0" borderId="0" xfId="0" applyNumberFormat="1" applyFont="1"/>
    <xf numFmtId="3"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164"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3" fillId="3" borderId="2" xfId="0" applyFont="1" applyFill="1" applyBorder="1" applyAlignment="1">
      <alignment horizontal="center"/>
    </xf>
    <xf numFmtId="0" fontId="4" fillId="0" borderId="0" xfId="0" applyFont="1" applyFill="1"/>
    <xf numFmtId="3" fontId="5" fillId="0" borderId="1" xfId="0" applyNumberFormat="1"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0" xfId="0" applyFont="1" applyFill="1" applyAlignment="1">
      <alignment vertical="center"/>
    </xf>
    <xf numFmtId="49" fontId="7"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8" fillId="0" borderId="0" xfId="0" applyFont="1" applyAlignment="1">
      <alignment vertical="center"/>
    </xf>
    <xf numFmtId="0" fontId="7"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18" fillId="0" borderId="0" xfId="0" applyFont="1" applyAlignment="1">
      <alignment vertical="center" wrapText="1"/>
    </xf>
    <xf numFmtId="0" fontId="20" fillId="0" borderId="0" xfId="0" applyFont="1" applyAlignment="1">
      <alignment vertical="center" wrapText="1"/>
    </xf>
    <xf numFmtId="164" fontId="14" fillId="4" borderId="1" xfId="0" applyNumberFormat="1" applyFont="1" applyFill="1" applyBorder="1" applyAlignment="1">
      <alignment horizontal="center" vertical="center"/>
    </xf>
    <xf numFmtId="49" fontId="7" fillId="4" borderId="1" xfId="0" applyNumberFormat="1" applyFont="1" applyFill="1" applyBorder="1" applyAlignment="1">
      <alignment horizontal="center" vertical="center"/>
    </xf>
    <xf numFmtId="0" fontId="21" fillId="3" borderId="2" xfId="0" applyFont="1" applyFill="1" applyBorder="1" applyAlignment="1">
      <alignment horizontal="center" vertical="center"/>
    </xf>
    <xf numFmtId="0" fontId="22" fillId="3" borderId="1" xfId="0" applyFont="1" applyFill="1" applyBorder="1" applyAlignment="1">
      <alignment horizontal="center" vertical="center" wrapText="1"/>
    </xf>
    <xf numFmtId="49" fontId="14" fillId="4" borderId="1" xfId="0" applyNumberFormat="1" applyFont="1" applyFill="1" applyBorder="1" applyAlignment="1">
      <alignment horizontal="center" vertical="center"/>
    </xf>
    <xf numFmtId="0" fontId="14" fillId="4" borderId="1" xfId="0" applyFont="1" applyFill="1" applyBorder="1" applyAlignment="1">
      <alignment horizontal="center" vertical="center"/>
    </xf>
    <xf numFmtId="17" fontId="7" fillId="4" borderId="1" xfId="0" applyNumberFormat="1" applyFont="1" applyFill="1" applyBorder="1" applyAlignment="1">
      <alignment horizontal="center" vertical="center"/>
    </xf>
    <xf numFmtId="3" fontId="7" fillId="5" borderId="1" xfId="0" applyNumberFormat="1" applyFont="1" applyFill="1" applyBorder="1" applyAlignment="1">
      <alignment horizontal="center" vertical="center"/>
    </xf>
    <xf numFmtId="3" fontId="14"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7" fillId="5" borderId="1" xfId="0" applyFont="1" applyFill="1" applyBorder="1" applyAlignment="1">
      <alignment horizontal="justify" vertical="center" wrapText="1"/>
    </xf>
    <xf numFmtId="0" fontId="7" fillId="5" borderId="1" xfId="0" applyFont="1" applyFill="1" applyBorder="1" applyAlignment="1">
      <alignment horizontal="center" vertical="center"/>
    </xf>
    <xf numFmtId="0" fontId="14" fillId="5" borderId="1" xfId="0" applyFont="1" applyFill="1" applyBorder="1" applyAlignment="1">
      <alignment horizontal="center" vertical="center"/>
    </xf>
    <xf numFmtId="164" fontId="14" fillId="5" borderId="1" xfId="0" applyNumberFormat="1" applyFont="1" applyFill="1" applyBorder="1" applyAlignment="1">
      <alignment horizontal="center" vertical="center"/>
    </xf>
    <xf numFmtId="49" fontId="7" fillId="5" borderId="1"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7" fillId="6" borderId="1" xfId="0" applyFont="1" applyFill="1" applyBorder="1" applyAlignment="1">
      <alignment horizontal="justify" vertical="center" wrapText="1"/>
    </xf>
    <xf numFmtId="0" fontId="7" fillId="6" borderId="1" xfId="0" applyFont="1" applyFill="1" applyBorder="1" applyAlignment="1">
      <alignment horizontal="center" vertical="center"/>
    </xf>
    <xf numFmtId="0" fontId="3" fillId="2" borderId="1" xfId="0" applyFont="1" applyFill="1" applyBorder="1" applyAlignment="1">
      <alignment vertical="center" wrapText="1"/>
    </xf>
    <xf numFmtId="0" fontId="7" fillId="0" borderId="1" xfId="0" applyFont="1" applyFill="1" applyBorder="1" applyAlignment="1">
      <alignment horizontal="center" vertical="center" wrapText="1"/>
    </xf>
    <xf numFmtId="164" fontId="14" fillId="4" borderId="1" xfId="0" applyNumberFormat="1" applyFont="1" applyFill="1" applyBorder="1" applyAlignment="1">
      <alignment horizontal="center" vertical="center" wrapText="1"/>
    </xf>
    <xf numFmtId="3" fontId="23" fillId="6" borderId="1" xfId="0" applyNumberFormat="1" applyFont="1" applyFill="1" applyBorder="1" applyAlignment="1">
      <alignment horizontal="center" vertical="center"/>
    </xf>
    <xf numFmtId="0" fontId="23" fillId="6" borderId="1" xfId="0" applyFont="1" applyFill="1" applyBorder="1" applyAlignment="1">
      <alignment horizontal="center" vertical="center"/>
    </xf>
    <xf numFmtId="164" fontId="23" fillId="6" borderId="1" xfId="0" applyNumberFormat="1" applyFont="1" applyFill="1" applyBorder="1" applyAlignment="1">
      <alignment horizontal="center" vertical="center"/>
    </xf>
    <xf numFmtId="49" fontId="23" fillId="6" borderId="1" xfId="0" applyNumberFormat="1" applyFont="1" applyFill="1" applyBorder="1" applyAlignment="1">
      <alignment horizontal="center" vertical="center"/>
    </xf>
    <xf numFmtId="164" fontId="14" fillId="5" borderId="1" xfId="0" quotePrefix="1" applyNumberFormat="1" applyFont="1" applyFill="1" applyBorder="1" applyAlignment="1">
      <alignment horizontal="center" vertical="center"/>
    </xf>
    <xf numFmtId="17" fontId="7" fillId="5" borderId="1" xfId="0" applyNumberFormat="1"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164" fontId="14" fillId="7" borderId="1" xfId="0" applyNumberFormat="1" applyFont="1" applyFill="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justify" vertical="center" wrapText="1"/>
    </xf>
    <xf numFmtId="3" fontId="7" fillId="8" borderId="1" xfId="0" applyNumberFormat="1" applyFont="1" applyFill="1" applyBorder="1" applyAlignment="1">
      <alignment horizontal="center" vertical="center"/>
    </xf>
    <xf numFmtId="3" fontId="3" fillId="9" borderId="1" xfId="0" applyNumberFormat="1" applyFont="1" applyFill="1" applyBorder="1" applyAlignment="1">
      <alignment horizontal="center" vertical="center"/>
    </xf>
    <xf numFmtId="3" fontId="14" fillId="9" borderId="1" xfId="0" applyNumberFormat="1" applyFont="1" applyFill="1" applyBorder="1" applyAlignment="1">
      <alignment horizontal="center" vertical="center"/>
    </xf>
    <xf numFmtId="0" fontId="7" fillId="9" borderId="1" xfId="0" applyFont="1" applyFill="1" applyBorder="1" applyAlignment="1">
      <alignment horizontal="center" vertical="center" wrapText="1"/>
    </xf>
    <xf numFmtId="0" fontId="7" fillId="8" borderId="1" xfId="0" applyFont="1" applyFill="1" applyBorder="1" applyAlignment="1">
      <alignment horizontal="center" vertical="center"/>
    </xf>
    <xf numFmtId="3" fontId="14" fillId="8" borderId="1" xfId="0" applyNumberFormat="1" applyFont="1" applyFill="1" applyBorder="1" applyAlignment="1">
      <alignment horizontal="center" vertical="center"/>
    </xf>
    <xf numFmtId="164" fontId="14" fillId="8" borderId="1" xfId="0" quotePrefix="1" applyNumberFormat="1" applyFont="1" applyFill="1" applyBorder="1" applyAlignment="1">
      <alignment horizontal="center" vertical="center"/>
    </xf>
    <xf numFmtId="164" fontId="14" fillId="8" borderId="1" xfId="0" applyNumberFormat="1" applyFont="1" applyFill="1" applyBorder="1" applyAlignment="1">
      <alignment horizontal="center" vertical="center"/>
    </xf>
    <xf numFmtId="0" fontId="3" fillId="8" borderId="1" xfId="0" applyFont="1" applyFill="1" applyBorder="1" applyAlignment="1">
      <alignment horizontal="center" vertical="center"/>
    </xf>
    <xf numFmtId="49" fontId="7" fillId="8" borderId="1" xfId="0" applyNumberFormat="1" applyFont="1" applyFill="1" applyBorder="1" applyAlignment="1">
      <alignment horizontal="center" vertical="center"/>
    </xf>
    <xf numFmtId="49" fontId="14" fillId="8" borderId="1" xfId="0" applyNumberFormat="1" applyFont="1" applyFill="1" applyBorder="1" applyAlignment="1">
      <alignment horizontal="center" vertical="center"/>
    </xf>
    <xf numFmtId="17" fontId="7" fillId="8" borderId="1" xfId="0" quotePrefix="1" applyNumberFormat="1" applyFont="1" applyFill="1" applyBorder="1" applyAlignment="1">
      <alignment horizontal="center" vertical="center"/>
    </xf>
    <xf numFmtId="0" fontId="7" fillId="8" borderId="1" xfId="0" quotePrefix="1" applyFont="1" applyFill="1" applyBorder="1" applyAlignment="1">
      <alignment horizontal="center" vertical="center"/>
    </xf>
    <xf numFmtId="49" fontId="7" fillId="8" borderId="1" xfId="0" quotePrefix="1" applyNumberFormat="1" applyFont="1" applyFill="1" applyBorder="1" applyAlignment="1">
      <alignment horizontal="center" vertical="center"/>
    </xf>
    <xf numFmtId="49" fontId="7" fillId="8" borderId="1" xfId="0" applyNumberFormat="1" applyFont="1" applyFill="1" applyBorder="1" applyAlignment="1">
      <alignment horizontal="center" vertical="center" wrapText="1"/>
    </xf>
    <xf numFmtId="0" fontId="14" fillId="8" borderId="1" xfId="0" applyFont="1" applyFill="1" applyBorder="1" applyAlignment="1">
      <alignment horizontal="center" vertical="center"/>
    </xf>
    <xf numFmtId="17" fontId="7" fillId="8" borderId="1" xfId="0" applyNumberFormat="1" applyFont="1" applyFill="1" applyBorder="1" applyAlignment="1">
      <alignment horizontal="center" vertical="center"/>
    </xf>
    <xf numFmtId="3" fontId="26" fillId="9" borderId="1" xfId="0" applyNumberFormat="1" applyFont="1" applyFill="1" applyBorder="1" applyAlignment="1">
      <alignment horizontal="center" vertical="center"/>
    </xf>
    <xf numFmtId="0" fontId="6" fillId="0" borderId="0" xfId="0" applyFont="1" applyFill="1"/>
    <xf numFmtId="3" fontId="16" fillId="6"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164" fontId="16" fillId="6" borderId="1" xfId="0" applyNumberFormat="1" applyFont="1" applyFill="1" applyBorder="1" applyAlignment="1">
      <alignment horizontal="center" vertical="center"/>
    </xf>
    <xf numFmtId="49" fontId="16" fillId="6" borderId="1" xfId="0" applyNumberFormat="1" applyFont="1" applyFill="1" applyBorder="1" applyAlignment="1">
      <alignment horizontal="center" vertical="center"/>
    </xf>
    <xf numFmtId="165" fontId="7" fillId="0" borderId="0" xfId="0" applyNumberFormat="1" applyFont="1"/>
    <xf numFmtId="0" fontId="7" fillId="0" borderId="0" xfId="0" applyFont="1"/>
    <xf numFmtId="3" fontId="7" fillId="0" borderId="0" xfId="0" applyNumberFormat="1" applyFont="1"/>
    <xf numFmtId="4" fontId="7" fillId="0" borderId="0" xfId="0" applyNumberFormat="1" applyFont="1"/>
    <xf numFmtId="0" fontId="7" fillId="8"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3" fontId="7" fillId="0" borderId="0" xfId="0" applyNumberFormat="1" applyFont="1" applyFill="1"/>
    <xf numFmtId="3" fontId="7" fillId="6" borderId="1" xfId="0" applyNumberFormat="1" applyFont="1" applyFill="1" applyBorder="1" applyAlignment="1">
      <alignment horizontal="center" vertical="center"/>
    </xf>
    <xf numFmtId="3" fontId="14" fillId="6" borderId="1" xfId="0" applyNumberFormat="1" applyFont="1" applyFill="1" applyBorder="1" applyAlignment="1">
      <alignment horizontal="center" vertical="center"/>
    </xf>
    <xf numFmtId="164" fontId="14" fillId="6" borderId="1" xfId="0" quotePrefix="1" applyNumberFormat="1" applyFont="1" applyFill="1" applyBorder="1" applyAlignment="1">
      <alignment horizontal="center" vertical="center"/>
    </xf>
    <xf numFmtId="17" fontId="7" fillId="6" borderId="1" xfId="0" quotePrefix="1" applyNumberFormat="1" applyFont="1" applyFill="1" applyBorder="1" applyAlignment="1">
      <alignment horizontal="center" vertical="center"/>
    </xf>
    <xf numFmtId="14" fontId="7" fillId="0" borderId="0" xfId="0" applyNumberFormat="1" applyFont="1" applyFill="1"/>
    <xf numFmtId="14" fontId="7" fillId="0" borderId="0" xfId="0" applyNumberFormat="1" applyFont="1" applyFill="1" applyAlignment="1">
      <alignment vertical="center"/>
    </xf>
    <xf numFmtId="2" fontId="7" fillId="0" borderId="0" xfId="0" applyNumberFormat="1" applyFont="1" applyFill="1" applyAlignment="1">
      <alignment vertical="center"/>
    </xf>
    <xf numFmtId="166" fontId="7" fillId="0" borderId="0" xfId="0" applyNumberFormat="1" applyFont="1" applyFill="1"/>
    <xf numFmtId="49" fontId="7" fillId="0" borderId="1" xfId="0" applyNumberFormat="1" applyFont="1" applyFill="1" applyBorder="1" applyAlignment="1">
      <alignment horizontal="center" vertical="center" wrapText="1"/>
    </xf>
    <xf numFmtId="15" fontId="7" fillId="8" borderId="1" xfId="0" quotePrefix="1" applyNumberFormat="1" applyFont="1" applyFill="1" applyBorder="1" applyAlignment="1">
      <alignment horizontal="center" vertical="center"/>
    </xf>
    <xf numFmtId="3" fontId="26" fillId="0" borderId="1" xfId="0" applyNumberFormat="1" applyFont="1" applyFill="1" applyBorder="1" applyAlignment="1">
      <alignment horizontal="center" vertical="center"/>
    </xf>
    <xf numFmtId="3" fontId="7" fillId="8" borderId="6" xfId="0" applyNumberFormat="1" applyFont="1" applyFill="1" applyBorder="1" applyAlignment="1">
      <alignment horizontal="center" vertical="center" wrapText="1"/>
    </xf>
    <xf numFmtId="3" fontId="14" fillId="8" borderId="6" xfId="0" applyNumberFormat="1" applyFont="1" applyFill="1" applyBorder="1" applyAlignment="1">
      <alignment horizontal="center" vertical="center" wrapText="1"/>
    </xf>
    <xf numFmtId="0" fontId="7" fillId="6" borderId="7" xfId="0" applyFont="1" applyFill="1" applyBorder="1" applyAlignment="1">
      <alignment horizontal="justify" vertical="center" wrapText="1"/>
    </xf>
    <xf numFmtId="0" fontId="7" fillId="6" borderId="8" xfId="0" applyFont="1" applyFill="1" applyBorder="1" applyAlignment="1">
      <alignment horizontal="justify" vertical="center" wrapText="1"/>
    </xf>
    <xf numFmtId="0" fontId="19" fillId="6" borderId="1" xfId="0" applyFont="1" applyFill="1" applyBorder="1" applyAlignment="1">
      <alignment horizontal="center" vertical="center" wrapText="1"/>
    </xf>
    <xf numFmtId="0" fontId="2" fillId="10" borderId="0" xfId="0" applyFont="1" applyFill="1"/>
    <xf numFmtId="0" fontId="31" fillId="8" borderId="7" xfId="0" applyFont="1" applyFill="1" applyBorder="1" applyAlignment="1">
      <alignment horizontal="justify" vertical="center" wrapText="1"/>
    </xf>
    <xf numFmtId="0" fontId="32" fillId="0" borderId="8" xfId="0" applyFont="1" applyBorder="1" applyAlignment="1">
      <alignment horizontal="justify" vertical="center" wrapText="1"/>
    </xf>
    <xf numFmtId="0" fontId="31" fillId="8" borderId="1" xfId="0" applyFont="1" applyFill="1" applyBorder="1" applyAlignment="1">
      <alignment horizontal="justify" vertical="center" wrapText="1"/>
    </xf>
    <xf numFmtId="3" fontId="31" fillId="8" borderId="1" xfId="0" applyNumberFormat="1" applyFont="1" applyFill="1" applyBorder="1" applyAlignment="1">
      <alignment horizontal="center" vertical="center"/>
    </xf>
    <xf numFmtId="3" fontId="33" fillId="8" borderId="1" xfId="0" applyNumberFormat="1" applyFont="1" applyFill="1" applyBorder="1" applyAlignment="1">
      <alignment horizontal="center" vertical="center"/>
    </xf>
    <xf numFmtId="3" fontId="31" fillId="8" borderId="6" xfId="0" applyNumberFormat="1" applyFont="1" applyFill="1" applyBorder="1" applyAlignment="1">
      <alignment horizontal="center" vertical="center" wrapText="1"/>
    </xf>
    <xf numFmtId="164" fontId="34" fillId="8" borderId="1" xfId="0" applyNumberFormat="1" applyFont="1" applyFill="1" applyBorder="1" applyAlignment="1">
      <alignment horizontal="center" vertical="center"/>
    </xf>
    <xf numFmtId="164" fontId="34" fillId="8" borderId="1" xfId="0" quotePrefix="1" applyNumberFormat="1" applyFont="1" applyFill="1" applyBorder="1" applyAlignment="1">
      <alignment horizontal="center" vertical="center"/>
    </xf>
    <xf numFmtId="49" fontId="34" fillId="8" borderId="1" xfId="0" applyNumberFormat="1" applyFont="1" applyFill="1" applyBorder="1" applyAlignment="1">
      <alignment horizontal="center" vertical="center"/>
    </xf>
    <xf numFmtId="0" fontId="31" fillId="8" borderId="1" xfId="0" applyFont="1" applyFill="1" applyBorder="1" applyAlignment="1">
      <alignment horizontal="center" vertical="center" wrapText="1"/>
    </xf>
    <xf numFmtId="0" fontId="31" fillId="8" borderId="1" xfId="0" applyFont="1" applyFill="1" applyBorder="1" applyAlignment="1">
      <alignment horizontal="center" vertical="center"/>
    </xf>
    <xf numFmtId="17" fontId="31" fillId="8" borderId="1" xfId="0" quotePrefix="1" applyNumberFormat="1" applyFont="1" applyFill="1" applyBorder="1" applyAlignment="1">
      <alignment horizontal="center" vertical="center"/>
    </xf>
    <xf numFmtId="164" fontId="31" fillId="8" borderId="1" xfId="0" quotePrefix="1" applyNumberFormat="1" applyFont="1" applyFill="1" applyBorder="1" applyAlignment="1">
      <alignment horizontal="center" vertical="center"/>
    </xf>
    <xf numFmtId="49" fontId="34" fillId="8" borderId="1" xfId="0" quotePrefix="1" applyNumberFormat="1" applyFont="1" applyFill="1" applyBorder="1" applyAlignment="1">
      <alignment horizontal="center" vertical="center"/>
    </xf>
    <xf numFmtId="15" fontId="7" fillId="0" borderId="1" xfId="0" quotePrefix="1" applyNumberFormat="1" applyFont="1" applyFill="1" applyBorder="1" applyAlignment="1">
      <alignment horizontal="center" vertical="center"/>
    </xf>
    <xf numFmtId="164" fontId="14" fillId="0" borderId="1" xfId="0" quotePrefix="1" applyNumberFormat="1" applyFont="1" applyFill="1" applyBorder="1" applyAlignment="1">
      <alignment horizontal="center" vertical="center"/>
    </xf>
    <xf numFmtId="0" fontId="7" fillId="0" borderId="7" xfId="0" applyFont="1" applyFill="1" applyBorder="1" applyAlignment="1">
      <alignment horizontal="justify" vertical="center" wrapText="1"/>
    </xf>
    <xf numFmtId="0" fontId="19" fillId="0" borderId="8" xfId="0" applyFont="1" applyFill="1" applyBorder="1" applyAlignment="1">
      <alignment horizontal="justify" vertical="center" wrapText="1"/>
    </xf>
    <xf numFmtId="0" fontId="33" fillId="8" borderId="1" xfId="0" applyFont="1" applyFill="1" applyBorder="1" applyAlignment="1">
      <alignment horizontal="center" vertical="center"/>
    </xf>
    <xf numFmtId="164" fontId="31" fillId="8" borderId="1" xfId="0" applyNumberFormat="1" applyFont="1" applyFill="1" applyBorder="1" applyAlignment="1">
      <alignment horizontal="center" vertical="center" wrapText="1"/>
    </xf>
    <xf numFmtId="164" fontId="31" fillId="8" borderId="1" xfId="0" applyNumberFormat="1" applyFont="1" applyFill="1" applyBorder="1" applyAlignment="1">
      <alignment horizontal="center" vertical="center"/>
    </xf>
    <xf numFmtId="49" fontId="31" fillId="8" borderId="1" xfId="0" applyNumberFormat="1" applyFont="1" applyFill="1" applyBorder="1" applyAlignment="1">
      <alignment horizontal="center" vertical="center" wrapText="1"/>
    </xf>
    <xf numFmtId="0" fontId="16" fillId="0" borderId="0" xfId="0" applyFont="1"/>
    <xf numFmtId="0" fontId="16" fillId="0" borderId="0" xfId="0" applyFont="1" applyFill="1"/>
    <xf numFmtId="0" fontId="15" fillId="6"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3" fontId="14" fillId="11" borderId="1" xfId="0" applyNumberFormat="1" applyFont="1" applyFill="1" applyBorder="1" applyAlignment="1">
      <alignment horizontal="center" vertical="center"/>
    </xf>
    <xf numFmtId="0" fontId="7" fillId="11" borderId="1" xfId="0" applyFont="1" applyFill="1" applyBorder="1" applyAlignment="1">
      <alignment horizontal="center" vertical="center"/>
    </xf>
    <xf numFmtId="0" fontId="14" fillId="11" borderId="1" xfId="0" applyFont="1" applyFill="1" applyBorder="1" applyAlignment="1">
      <alignment horizontal="center" vertical="center"/>
    </xf>
    <xf numFmtId="164" fontId="34" fillId="11" borderId="1" xfId="0" applyNumberFormat="1" applyFont="1" applyFill="1" applyBorder="1" applyAlignment="1">
      <alignment horizontal="center" vertical="center"/>
    </xf>
    <xf numFmtId="49" fontId="34" fillId="11" borderId="1" xfId="0" applyNumberFormat="1" applyFont="1" applyFill="1" applyBorder="1" applyAlignment="1">
      <alignment horizontal="center" vertical="center"/>
    </xf>
    <xf numFmtId="3" fontId="23" fillId="6" borderId="14"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9" fillId="0" borderId="0" xfId="0" applyFont="1" applyAlignment="1">
      <alignment vertical="center"/>
    </xf>
    <xf numFmtId="0" fontId="0" fillId="0" borderId="0" xfId="0" applyAlignment="1">
      <alignment vertical="center"/>
    </xf>
    <xf numFmtId="0" fontId="18" fillId="0" borderId="0" xfId="0" applyFont="1" applyAlignment="1">
      <alignment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vertical="center"/>
    </xf>
    <xf numFmtId="0" fontId="12"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19" fillId="6" borderId="14" xfId="0" applyFont="1" applyFill="1" applyBorder="1" applyAlignment="1">
      <alignment horizontal="center" vertical="center" wrapText="1"/>
    </xf>
    <xf numFmtId="0" fontId="19" fillId="0" borderId="0" xfId="0" applyFont="1" applyAlignment="1">
      <alignment horizontal="right" vertical="center"/>
    </xf>
    <xf numFmtId="3" fontId="7" fillId="6" borderId="14"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6" fillId="4" borderId="11" xfId="0" applyFont="1" applyFill="1" applyBorder="1" applyAlignment="1">
      <alignment vertical="center"/>
    </xf>
    <xf numFmtId="0" fontId="24" fillId="0" borderId="8" xfId="0" applyFont="1" applyBorder="1" applyAlignment="1">
      <alignment horizontal="center" vertical="center" wrapText="1"/>
    </xf>
    <xf numFmtId="0" fontId="25" fillId="0" borderId="8" xfId="0" applyFont="1" applyBorder="1" applyAlignment="1">
      <alignment vertical="center" wrapText="1"/>
    </xf>
  </cellXfs>
  <cellStyles count="2">
    <cellStyle name="Normal" xfId="0" builtinId="0"/>
    <cellStyle name="Normal_Sayfa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60"/>
  <sheetViews>
    <sheetView tabSelected="1" zoomScale="75" workbookViewId="0">
      <selection activeCell="G2" sqref="G1:I1048576"/>
    </sheetView>
  </sheetViews>
  <sheetFormatPr defaultColWidth="12.28515625" defaultRowHeight="14.25"/>
  <cols>
    <col min="1" max="1" width="8.7109375" style="1" customWidth="1"/>
    <col min="2" max="2" width="47.7109375" style="1" customWidth="1"/>
    <col min="3" max="3" width="33.5703125" style="1" hidden="1" customWidth="1"/>
    <col min="4" max="4" width="46.140625" style="1" customWidth="1"/>
    <col min="5" max="5" width="14.28515625" style="1" customWidth="1"/>
    <col min="6" max="6" width="15.7109375" style="1" bestFit="1" customWidth="1"/>
    <col min="7" max="7" width="16" style="1" hidden="1" customWidth="1"/>
    <col min="8" max="8" width="17.5703125" style="1" hidden="1" customWidth="1"/>
    <col min="9" max="9" width="12.28515625" style="1" hidden="1" customWidth="1"/>
    <col min="10" max="10" width="12.28515625" style="1" customWidth="1"/>
    <col min="11" max="11" width="13.7109375" style="1" customWidth="1"/>
    <col min="12" max="12" width="15.85546875" style="1" customWidth="1"/>
    <col min="13" max="13" width="16.85546875" style="1" customWidth="1"/>
    <col min="14" max="14" width="17.85546875" style="1" customWidth="1"/>
    <col min="15" max="15" width="19.5703125" style="1" customWidth="1"/>
    <col min="16" max="16" width="19" style="1" customWidth="1"/>
    <col min="17" max="17" width="20.42578125" style="1" customWidth="1"/>
    <col min="18" max="16384" width="12.28515625" style="39"/>
  </cols>
  <sheetData>
    <row r="1" spans="1:22" s="57" customFormat="1" ht="40.5" customHeight="1" thickBot="1">
      <c r="A1" s="185" t="s">
        <v>312</v>
      </c>
      <c r="B1" s="186"/>
      <c r="C1" s="186"/>
      <c r="D1" s="186"/>
      <c r="E1" s="186"/>
      <c r="F1" s="186"/>
      <c r="G1" s="186"/>
      <c r="H1" s="186"/>
      <c r="I1" s="186"/>
      <c r="J1" s="186"/>
      <c r="K1" s="186"/>
      <c r="L1" s="186"/>
      <c r="M1" s="186"/>
      <c r="N1" s="186"/>
      <c r="O1" s="186"/>
      <c r="P1" s="186"/>
      <c r="Q1" s="187"/>
    </row>
    <row r="2" spans="1:22" ht="21" customHeight="1">
      <c r="A2" s="50">
        <v>1</v>
      </c>
      <c r="B2" s="50">
        <v>2</v>
      </c>
      <c r="C2" s="50">
        <v>2</v>
      </c>
      <c r="D2" s="50" t="s">
        <v>41</v>
      </c>
      <c r="E2" s="50">
        <v>3</v>
      </c>
      <c r="F2" s="51">
        <v>4</v>
      </c>
      <c r="G2" s="52"/>
      <c r="H2" s="53">
        <v>5</v>
      </c>
      <c r="I2" s="54"/>
      <c r="J2" s="51">
        <v>6</v>
      </c>
      <c r="K2" s="55">
        <v>7</v>
      </c>
      <c r="L2" s="50">
        <v>8</v>
      </c>
      <c r="M2" s="71">
        <v>9</v>
      </c>
      <c r="N2" s="50">
        <v>10</v>
      </c>
      <c r="O2" s="71">
        <v>11</v>
      </c>
      <c r="P2" s="71">
        <v>12</v>
      </c>
      <c r="Q2" s="56">
        <v>13</v>
      </c>
    </row>
    <row r="3" spans="1:22" ht="57">
      <c r="A3" s="20" t="s">
        <v>127</v>
      </c>
      <c r="B3" s="21" t="s">
        <v>1</v>
      </c>
      <c r="C3" s="21"/>
      <c r="D3" s="21" t="s">
        <v>42</v>
      </c>
      <c r="E3" s="21" t="s">
        <v>2</v>
      </c>
      <c r="F3" s="20" t="s">
        <v>39</v>
      </c>
      <c r="G3" s="188" t="s">
        <v>61</v>
      </c>
      <c r="H3" s="188"/>
      <c r="I3" s="189"/>
      <c r="J3" s="20" t="s">
        <v>8</v>
      </c>
      <c r="K3" s="20" t="s">
        <v>5</v>
      </c>
      <c r="L3" s="20" t="s">
        <v>3</v>
      </c>
      <c r="M3" s="72" t="s">
        <v>128</v>
      </c>
      <c r="N3" s="20" t="s">
        <v>33</v>
      </c>
      <c r="O3" s="72" t="s">
        <v>129</v>
      </c>
      <c r="P3" s="72" t="s">
        <v>130</v>
      </c>
      <c r="Q3" s="20" t="s">
        <v>20</v>
      </c>
    </row>
    <row r="4" spans="1:22" ht="24" customHeight="1">
      <c r="A4" s="22"/>
      <c r="B4" s="22"/>
      <c r="C4" s="22"/>
      <c r="D4" s="22"/>
      <c r="E4" s="22" t="s">
        <v>21</v>
      </c>
      <c r="F4" s="23"/>
      <c r="G4" s="23" t="s">
        <v>24</v>
      </c>
      <c r="H4" s="23" t="s">
        <v>6</v>
      </c>
      <c r="I4" s="23" t="s">
        <v>7</v>
      </c>
      <c r="J4" s="23"/>
      <c r="K4" s="23"/>
      <c r="L4" s="23"/>
      <c r="M4" s="23"/>
      <c r="N4" s="23"/>
      <c r="O4" s="23"/>
      <c r="P4" s="22"/>
      <c r="Q4" s="22"/>
    </row>
    <row r="5" spans="1:22" s="32" customFormat="1" ht="33" customHeight="1">
      <c r="A5" s="4"/>
      <c r="B5" s="88" t="s">
        <v>176</v>
      </c>
      <c r="C5" s="5" t="s">
        <v>30</v>
      </c>
      <c r="D5" s="88" t="s">
        <v>177</v>
      </c>
      <c r="E5" s="6"/>
      <c r="F5" s="6"/>
      <c r="G5" s="7"/>
      <c r="H5" s="6"/>
      <c r="I5" s="6"/>
      <c r="J5" s="6"/>
      <c r="K5" s="6"/>
      <c r="L5" s="6"/>
      <c r="M5" s="6"/>
      <c r="N5" s="6"/>
      <c r="O5" s="6"/>
      <c r="P5" s="6"/>
      <c r="Q5" s="6"/>
    </row>
    <row r="6" spans="1:22" s="60" customFormat="1" ht="67.5" customHeight="1">
      <c r="A6" s="3">
        <v>1</v>
      </c>
      <c r="B6" s="59" t="s">
        <v>253</v>
      </c>
      <c r="C6" s="59" t="s">
        <v>38</v>
      </c>
      <c r="D6" s="59" t="s">
        <v>247</v>
      </c>
      <c r="E6" s="15" t="s">
        <v>49</v>
      </c>
      <c r="F6" s="15" t="s">
        <v>53</v>
      </c>
      <c r="G6" s="151">
        <f>+(7990000*1.18)/2.3022</f>
        <v>4095300.1476848233</v>
      </c>
      <c r="H6" s="151">
        <f t="shared" ref="H6:H20" si="0">G6</f>
        <v>4095300.1476848233</v>
      </c>
      <c r="I6" s="46">
        <f t="shared" ref="I6:I20" si="1">G6-H6</f>
        <v>0</v>
      </c>
      <c r="J6" s="15">
        <v>1</v>
      </c>
      <c r="K6" s="15" t="s">
        <v>58</v>
      </c>
      <c r="L6" s="15" t="s">
        <v>59</v>
      </c>
      <c r="M6" s="154" t="s">
        <v>245</v>
      </c>
      <c r="N6" s="154" t="s">
        <v>248</v>
      </c>
      <c r="O6" s="155">
        <v>41043</v>
      </c>
      <c r="P6" s="155">
        <v>41050</v>
      </c>
      <c r="Q6" s="156" t="s">
        <v>249</v>
      </c>
      <c r="S6" s="138"/>
      <c r="T6" s="32"/>
      <c r="U6" s="32"/>
      <c r="V6" s="32"/>
    </row>
    <row r="7" spans="1:22" s="60" customFormat="1" ht="44.25" customHeight="1">
      <c r="A7" s="3">
        <v>2</v>
      </c>
      <c r="B7" s="59" t="s">
        <v>287</v>
      </c>
      <c r="C7" s="59"/>
      <c r="D7" s="59" t="s">
        <v>286</v>
      </c>
      <c r="E7" s="15" t="s">
        <v>49</v>
      </c>
      <c r="F7" s="15" t="s">
        <v>54</v>
      </c>
      <c r="G7" s="151">
        <v>7480000</v>
      </c>
      <c r="H7" s="151">
        <f>G7</f>
        <v>7480000</v>
      </c>
      <c r="I7" s="46">
        <v>0</v>
      </c>
      <c r="J7" s="15">
        <v>1</v>
      </c>
      <c r="K7" s="15" t="s">
        <v>58</v>
      </c>
      <c r="L7" s="15" t="s">
        <v>59</v>
      </c>
      <c r="M7" s="154" t="s">
        <v>290</v>
      </c>
      <c r="N7" s="154" t="s">
        <v>246</v>
      </c>
      <c r="O7" s="155" t="s">
        <v>307</v>
      </c>
      <c r="P7" s="155" t="s">
        <v>307</v>
      </c>
      <c r="Q7" s="156" t="s">
        <v>308</v>
      </c>
      <c r="S7" s="130"/>
      <c r="T7" s="135"/>
      <c r="U7" s="32"/>
      <c r="V7" s="32"/>
    </row>
    <row r="8" spans="1:22" s="60" customFormat="1" ht="75" customHeight="1">
      <c r="A8" s="3">
        <v>3</v>
      </c>
      <c r="B8" s="173" t="s">
        <v>313</v>
      </c>
      <c r="C8" s="59"/>
      <c r="D8" s="59" t="s">
        <v>271</v>
      </c>
      <c r="E8" s="15" t="s">
        <v>49</v>
      </c>
      <c r="F8" s="15" t="s">
        <v>56</v>
      </c>
      <c r="G8" s="151">
        <f>+(23332000*1.18)/2.3022-655853</f>
        <v>11303038.495091651</v>
      </c>
      <c r="H8" s="151">
        <f t="shared" si="0"/>
        <v>11303038.495091651</v>
      </c>
      <c r="I8" s="46">
        <f t="shared" si="1"/>
        <v>0</v>
      </c>
      <c r="J8" s="15">
        <v>1</v>
      </c>
      <c r="K8" s="15" t="s">
        <v>50</v>
      </c>
      <c r="L8" s="15" t="s">
        <v>44</v>
      </c>
      <c r="M8" s="155" t="s">
        <v>295</v>
      </c>
      <c r="N8" s="154" t="s">
        <v>296</v>
      </c>
      <c r="O8" s="154" t="s">
        <v>289</v>
      </c>
      <c r="P8" s="154" t="s">
        <v>289</v>
      </c>
      <c r="Q8" s="156" t="s">
        <v>292</v>
      </c>
      <c r="S8" s="138"/>
      <c r="T8" s="136"/>
    </row>
    <row r="9" spans="1:22" s="60" customFormat="1" ht="44.25" customHeight="1">
      <c r="A9" s="85">
        <v>4</v>
      </c>
      <c r="B9" s="86" t="s">
        <v>144</v>
      </c>
      <c r="C9" s="86"/>
      <c r="D9" s="86" t="s">
        <v>145</v>
      </c>
      <c r="E9" s="87" t="s">
        <v>49</v>
      </c>
      <c r="F9" s="87" t="s">
        <v>57</v>
      </c>
      <c r="G9" s="179"/>
      <c r="H9" s="180"/>
      <c r="I9" s="180"/>
      <c r="J9" s="180"/>
      <c r="K9" s="180"/>
      <c r="L9" s="180"/>
      <c r="M9" s="180"/>
      <c r="N9" s="180"/>
      <c r="O9" s="180"/>
      <c r="P9" s="180"/>
      <c r="Q9" s="181"/>
      <c r="S9" s="130"/>
      <c r="T9" s="137"/>
    </row>
    <row r="10" spans="1:22" s="60" customFormat="1" ht="56.25" customHeight="1">
      <c r="A10" s="85">
        <v>5</v>
      </c>
      <c r="B10" s="86" t="s">
        <v>174</v>
      </c>
      <c r="C10" s="86"/>
      <c r="D10" s="86" t="s">
        <v>173</v>
      </c>
      <c r="E10" s="87" t="s">
        <v>49</v>
      </c>
      <c r="F10" s="87" t="s">
        <v>74</v>
      </c>
      <c r="G10" s="179"/>
      <c r="H10" s="180"/>
      <c r="I10" s="180"/>
      <c r="J10" s="180"/>
      <c r="K10" s="180"/>
      <c r="L10" s="180"/>
      <c r="M10" s="180"/>
      <c r="N10" s="180"/>
      <c r="O10" s="180"/>
      <c r="P10" s="180"/>
      <c r="Q10" s="181"/>
      <c r="S10" s="130"/>
      <c r="T10" s="136"/>
    </row>
    <row r="11" spans="1:22" s="60" customFormat="1" ht="56.25" customHeight="1">
      <c r="A11" s="3">
        <v>6</v>
      </c>
      <c r="B11" s="59" t="s">
        <v>252</v>
      </c>
      <c r="C11" s="100"/>
      <c r="D11" s="59" t="s">
        <v>254</v>
      </c>
      <c r="E11" s="15" t="s">
        <v>49</v>
      </c>
      <c r="F11" s="15" t="s">
        <v>77</v>
      </c>
      <c r="G11" s="151">
        <f>+(15915915*1.18)/2.3022</f>
        <v>8157753.3229085216</v>
      </c>
      <c r="H11" s="151">
        <f t="shared" si="0"/>
        <v>8157753.3229085216</v>
      </c>
      <c r="I11" s="46">
        <f t="shared" si="1"/>
        <v>0</v>
      </c>
      <c r="J11" s="15">
        <v>1</v>
      </c>
      <c r="K11" s="47" t="s">
        <v>50</v>
      </c>
      <c r="L11" s="47" t="s">
        <v>44</v>
      </c>
      <c r="M11" s="154" t="s">
        <v>255</v>
      </c>
      <c r="N11" s="154">
        <v>41059</v>
      </c>
      <c r="O11" s="154" t="s">
        <v>293</v>
      </c>
      <c r="P11" s="154" t="s">
        <v>294</v>
      </c>
      <c r="Q11" s="156" t="s">
        <v>256</v>
      </c>
      <c r="S11" s="130"/>
    </row>
    <row r="12" spans="1:22" s="60" customFormat="1" ht="56.25" customHeight="1">
      <c r="A12" s="3">
        <v>7</v>
      </c>
      <c r="B12" s="59" t="s">
        <v>257</v>
      </c>
      <c r="C12" s="100"/>
      <c r="D12" s="59" t="s">
        <v>258</v>
      </c>
      <c r="E12" s="15" t="s">
        <v>49</v>
      </c>
      <c r="F12" s="15" t="s">
        <v>160</v>
      </c>
      <c r="G12" s="151">
        <f>+(2988500*1.18)/2.3022</f>
        <v>1531765.2680045173</v>
      </c>
      <c r="H12" s="151">
        <f t="shared" si="0"/>
        <v>1531765.2680045173</v>
      </c>
      <c r="I12" s="46">
        <f t="shared" si="1"/>
        <v>0</v>
      </c>
      <c r="J12" s="15">
        <v>1</v>
      </c>
      <c r="K12" s="47" t="s">
        <v>58</v>
      </c>
      <c r="L12" s="47" t="s">
        <v>59</v>
      </c>
      <c r="M12" s="154" t="s">
        <v>259</v>
      </c>
      <c r="N12" s="154">
        <v>41044</v>
      </c>
      <c r="O12" s="155" t="s">
        <v>197</v>
      </c>
      <c r="P12" s="156" t="s">
        <v>297</v>
      </c>
      <c r="Q12" s="156" t="s">
        <v>298</v>
      </c>
      <c r="S12" s="130"/>
      <c r="T12" s="136"/>
    </row>
    <row r="13" spans="1:22" s="60" customFormat="1" ht="56.25" customHeight="1">
      <c r="A13" s="3">
        <v>8</v>
      </c>
      <c r="B13" s="59" t="s">
        <v>274</v>
      </c>
      <c r="C13" s="100"/>
      <c r="D13" s="59" t="s">
        <v>275</v>
      </c>
      <c r="E13" s="15" t="s">
        <v>159</v>
      </c>
      <c r="F13" s="15" t="s">
        <v>161</v>
      </c>
      <c r="G13" s="151">
        <v>3000000</v>
      </c>
      <c r="H13" s="151">
        <f t="shared" si="0"/>
        <v>3000000</v>
      </c>
      <c r="I13" s="46">
        <f t="shared" si="1"/>
        <v>0</v>
      </c>
      <c r="J13" s="15">
        <v>1</v>
      </c>
      <c r="K13" s="47" t="s">
        <v>50</v>
      </c>
      <c r="L13" s="15" t="s">
        <v>44</v>
      </c>
      <c r="M13" s="154" t="s">
        <v>290</v>
      </c>
      <c r="N13" s="154" t="s">
        <v>246</v>
      </c>
      <c r="O13" s="155" t="s">
        <v>222</v>
      </c>
      <c r="P13" s="156" t="s">
        <v>307</v>
      </c>
      <c r="Q13" s="156" t="s">
        <v>309</v>
      </c>
      <c r="S13" s="130"/>
    </row>
    <row r="14" spans="1:22" s="60" customFormat="1" ht="56.25" customHeight="1">
      <c r="A14" s="3">
        <v>9</v>
      </c>
      <c r="B14" s="59" t="s">
        <v>272</v>
      </c>
      <c r="C14" s="100"/>
      <c r="D14" s="59" t="s">
        <v>273</v>
      </c>
      <c r="E14" s="15" t="s">
        <v>159</v>
      </c>
      <c r="F14" s="15" t="s">
        <v>164</v>
      </c>
      <c r="G14" s="151">
        <v>3500000</v>
      </c>
      <c r="H14" s="151">
        <f t="shared" si="0"/>
        <v>3500000</v>
      </c>
      <c r="I14" s="174">
        <v>0</v>
      </c>
      <c r="J14" s="175">
        <v>1</v>
      </c>
      <c r="K14" s="176" t="s">
        <v>50</v>
      </c>
      <c r="L14" s="176" t="s">
        <v>44</v>
      </c>
      <c r="M14" s="177" t="s">
        <v>197</v>
      </c>
      <c r="N14" s="177" t="s">
        <v>250</v>
      </c>
      <c r="O14" s="178" t="s">
        <v>221</v>
      </c>
      <c r="P14" s="178" t="s">
        <v>221</v>
      </c>
      <c r="Q14" s="178" t="s">
        <v>261</v>
      </c>
      <c r="S14" s="130"/>
    </row>
    <row r="15" spans="1:22" s="60" customFormat="1" ht="54" customHeight="1">
      <c r="A15" s="85">
        <v>10</v>
      </c>
      <c r="B15" s="86" t="s">
        <v>238</v>
      </c>
      <c r="C15" s="86"/>
      <c r="D15" s="86" t="s">
        <v>239</v>
      </c>
      <c r="E15" s="87" t="s">
        <v>165</v>
      </c>
      <c r="F15" s="172" t="s">
        <v>241</v>
      </c>
      <c r="G15" s="190" t="s">
        <v>240</v>
      </c>
      <c r="H15" s="190"/>
      <c r="I15" s="190"/>
      <c r="J15" s="190"/>
      <c r="K15" s="190"/>
      <c r="L15" s="190"/>
      <c r="M15" s="190"/>
      <c r="N15" s="190"/>
      <c r="O15" s="190"/>
      <c r="P15" s="190"/>
      <c r="Q15" s="191"/>
      <c r="S15" s="130"/>
    </row>
    <row r="16" spans="1:22" s="60" customFormat="1" ht="54" customHeight="1">
      <c r="A16" s="85">
        <v>11</v>
      </c>
      <c r="B16" s="144" t="s">
        <v>276</v>
      </c>
      <c r="C16" s="145"/>
      <c r="D16" s="144" t="s">
        <v>277</v>
      </c>
      <c r="E16" s="87" t="s">
        <v>165</v>
      </c>
      <c r="F16" s="146" t="s">
        <v>278</v>
      </c>
      <c r="G16" s="192" t="s">
        <v>279</v>
      </c>
      <c r="H16" s="190"/>
      <c r="I16" s="190"/>
      <c r="J16" s="190"/>
      <c r="K16" s="190"/>
      <c r="L16" s="190"/>
      <c r="M16" s="190"/>
      <c r="N16" s="190"/>
      <c r="O16" s="190"/>
      <c r="P16" s="190"/>
      <c r="Q16" s="191"/>
      <c r="S16" s="130"/>
    </row>
    <row r="17" spans="1:19" s="32" customFormat="1" ht="62.25" customHeight="1">
      <c r="A17" s="3">
        <v>12</v>
      </c>
      <c r="B17" s="164" t="s">
        <v>311</v>
      </c>
      <c r="C17" s="165"/>
      <c r="D17" s="164" t="s">
        <v>310</v>
      </c>
      <c r="E17" s="15" t="s">
        <v>165</v>
      </c>
      <c r="F17" s="15" t="s">
        <v>210</v>
      </c>
      <c r="G17" s="153">
        <v>700000</v>
      </c>
      <c r="H17" s="153">
        <f t="shared" si="0"/>
        <v>700000</v>
      </c>
      <c r="I17" s="46">
        <f t="shared" si="1"/>
        <v>0</v>
      </c>
      <c r="J17" s="15">
        <v>1</v>
      </c>
      <c r="K17" s="157" t="s">
        <v>58</v>
      </c>
      <c r="L17" s="157" t="s">
        <v>59</v>
      </c>
      <c r="M17" s="159" t="s">
        <v>290</v>
      </c>
      <c r="N17" s="158" t="s">
        <v>246</v>
      </c>
      <c r="O17" s="160" t="s">
        <v>222</v>
      </c>
      <c r="P17" s="160" t="s">
        <v>307</v>
      </c>
      <c r="Q17" s="159" t="s">
        <v>261</v>
      </c>
      <c r="S17" s="130"/>
    </row>
    <row r="18" spans="1:19" s="32" customFormat="1" ht="39.75" customHeight="1">
      <c r="A18" s="85">
        <v>13</v>
      </c>
      <c r="B18" s="86" t="s">
        <v>243</v>
      </c>
      <c r="C18" s="86"/>
      <c r="D18" s="86" t="s">
        <v>191</v>
      </c>
      <c r="E18" s="87" t="s">
        <v>165</v>
      </c>
      <c r="F18" s="87" t="s">
        <v>212</v>
      </c>
      <c r="G18" s="194"/>
      <c r="H18" s="180"/>
      <c r="I18" s="180"/>
      <c r="J18" s="180"/>
      <c r="K18" s="180"/>
      <c r="L18" s="180"/>
      <c r="M18" s="180"/>
      <c r="N18" s="180"/>
      <c r="O18" s="180"/>
      <c r="P18" s="180"/>
      <c r="Q18" s="181"/>
      <c r="S18" s="130"/>
    </row>
    <row r="19" spans="1:19" s="32" customFormat="1" ht="55.5" customHeight="1">
      <c r="A19" s="3">
        <v>14</v>
      </c>
      <c r="B19" s="59" t="s">
        <v>283</v>
      </c>
      <c r="C19" s="59"/>
      <c r="D19" s="59" t="s">
        <v>207</v>
      </c>
      <c r="E19" s="15" t="s">
        <v>165</v>
      </c>
      <c r="F19" s="15" t="s">
        <v>213</v>
      </c>
      <c r="G19" s="9">
        <v>365221.8</v>
      </c>
      <c r="H19" s="46">
        <f t="shared" si="0"/>
        <v>365221.8</v>
      </c>
      <c r="I19" s="46">
        <f t="shared" si="1"/>
        <v>0</v>
      </c>
      <c r="J19" s="15">
        <v>1</v>
      </c>
      <c r="K19" s="15" t="s">
        <v>58</v>
      </c>
      <c r="L19" s="15" t="s">
        <v>59</v>
      </c>
      <c r="M19" s="162" t="s">
        <v>262</v>
      </c>
      <c r="N19" s="15" t="s">
        <v>263</v>
      </c>
      <c r="O19" s="163" t="s">
        <v>264</v>
      </c>
      <c r="P19" s="163" t="str">
        <f>+O19</f>
        <v>13 September 2011</v>
      </c>
      <c r="Q19" s="15" t="s">
        <v>223</v>
      </c>
      <c r="S19" s="130"/>
    </row>
    <row r="20" spans="1:19" s="32" customFormat="1" ht="39.75" customHeight="1">
      <c r="A20" s="3">
        <v>15</v>
      </c>
      <c r="B20" s="59" t="s">
        <v>265</v>
      </c>
      <c r="C20" s="59"/>
      <c r="D20" s="59" t="s">
        <v>244</v>
      </c>
      <c r="E20" s="15" t="s">
        <v>165</v>
      </c>
      <c r="F20" s="15" t="s">
        <v>214</v>
      </c>
      <c r="G20" s="153">
        <f>+(1112625*1.18)/2.3022</f>
        <v>570279.51524628617</v>
      </c>
      <c r="H20" s="153">
        <f t="shared" si="0"/>
        <v>570279.51524628617</v>
      </c>
      <c r="I20" s="46">
        <f t="shared" si="1"/>
        <v>0</v>
      </c>
      <c r="J20" s="15">
        <v>1</v>
      </c>
      <c r="K20" s="47" t="s">
        <v>58</v>
      </c>
      <c r="L20" s="15" t="s">
        <v>59</v>
      </c>
      <c r="M20" s="155" t="s">
        <v>299</v>
      </c>
      <c r="N20" s="154" t="s">
        <v>300</v>
      </c>
      <c r="O20" s="154" t="s">
        <v>291</v>
      </c>
      <c r="P20" s="155" t="s">
        <v>289</v>
      </c>
      <c r="Q20" s="161" t="s">
        <v>85</v>
      </c>
      <c r="S20" s="138"/>
    </row>
    <row r="21" spans="1:19" s="32" customFormat="1" ht="57">
      <c r="A21" s="3">
        <v>16</v>
      </c>
      <c r="B21" s="59" t="s">
        <v>178</v>
      </c>
      <c r="C21" s="59"/>
      <c r="D21" s="59" t="s">
        <v>179</v>
      </c>
      <c r="E21" s="15" t="s">
        <v>165</v>
      </c>
      <c r="F21" s="15" t="s">
        <v>180</v>
      </c>
      <c r="G21" s="9">
        <v>236042.8</v>
      </c>
      <c r="H21" s="46">
        <f>+G21</f>
        <v>236042.8</v>
      </c>
      <c r="I21" s="46">
        <f>+G21-H21</f>
        <v>0</v>
      </c>
      <c r="J21" s="89" t="s">
        <v>181</v>
      </c>
      <c r="K21" s="47" t="s">
        <v>58</v>
      </c>
      <c r="L21" s="47" t="s">
        <v>59</v>
      </c>
      <c r="M21" s="97" t="s">
        <v>182</v>
      </c>
      <c r="N21" s="48" t="s">
        <v>188</v>
      </c>
      <c r="O21" s="97" t="s">
        <v>267</v>
      </c>
      <c r="P21" s="48" t="s">
        <v>147</v>
      </c>
      <c r="Q21" s="139" t="s">
        <v>227</v>
      </c>
      <c r="S21" s="130"/>
    </row>
    <row r="22" spans="1:19" s="32" customFormat="1" ht="56.25" customHeight="1">
      <c r="A22" s="166">
        <v>17</v>
      </c>
      <c r="B22" s="150" t="s">
        <v>303</v>
      </c>
      <c r="C22" s="150" t="s">
        <v>304</v>
      </c>
      <c r="D22" s="150" t="s">
        <v>305</v>
      </c>
      <c r="E22" s="158" t="s">
        <v>165</v>
      </c>
      <c r="F22" s="158" t="s">
        <v>301</v>
      </c>
      <c r="G22" s="151">
        <v>79000</v>
      </c>
      <c r="H22" s="151">
        <v>79000</v>
      </c>
      <c r="I22" s="151">
        <v>0</v>
      </c>
      <c r="J22" s="157">
        <v>1</v>
      </c>
      <c r="K22" s="158" t="s">
        <v>302</v>
      </c>
      <c r="L22" s="158" t="s">
        <v>59</v>
      </c>
      <c r="M22" s="167" t="s">
        <v>290</v>
      </c>
      <c r="N22" s="167" t="s">
        <v>246</v>
      </c>
      <c r="O22" s="167" t="s">
        <v>222</v>
      </c>
      <c r="P22" s="168" t="s">
        <v>222</v>
      </c>
      <c r="Q22" s="169" t="s">
        <v>260</v>
      </c>
      <c r="S22" s="130"/>
    </row>
    <row r="23" spans="1:19" s="32" customFormat="1" ht="40.5" customHeight="1">
      <c r="A23" s="2"/>
      <c r="B23" s="18" t="s">
        <v>204</v>
      </c>
      <c r="C23" s="10" t="s">
        <v>35</v>
      </c>
      <c r="D23" s="18" t="s">
        <v>205</v>
      </c>
      <c r="E23" s="8"/>
      <c r="F23" s="8"/>
      <c r="G23" s="31">
        <f>SUM(G6:G22)</f>
        <v>41018401.348935798</v>
      </c>
      <c r="H23" s="31">
        <f>SUM(H6:H22)</f>
        <v>41018401.348935798</v>
      </c>
      <c r="I23" s="31">
        <f>SUM(I17:I21)</f>
        <v>0</v>
      </c>
      <c r="J23" s="15"/>
      <c r="K23" s="15"/>
      <c r="L23" s="8"/>
      <c r="M23" s="8"/>
      <c r="N23" s="8"/>
      <c r="O23" s="8"/>
      <c r="P23" s="8"/>
      <c r="Q23" s="8"/>
      <c r="S23" s="138"/>
    </row>
    <row r="24" spans="1:19" s="32" customFormat="1" ht="28.5" customHeight="1">
      <c r="A24" s="4"/>
      <c r="B24" s="5" t="s">
        <v>28</v>
      </c>
      <c r="C24" s="5" t="s">
        <v>32</v>
      </c>
      <c r="D24" s="5" t="s">
        <v>32</v>
      </c>
      <c r="E24" s="6"/>
      <c r="F24" s="6"/>
      <c r="G24" s="7"/>
      <c r="H24" s="14"/>
      <c r="I24" s="14"/>
      <c r="J24" s="6"/>
      <c r="K24" s="6"/>
      <c r="L24" s="6"/>
      <c r="M24" s="6"/>
      <c r="N24" s="6"/>
      <c r="O24" s="6"/>
      <c r="P24" s="6"/>
      <c r="Q24" s="6"/>
      <c r="S24" s="130"/>
    </row>
    <row r="25" spans="1:19" s="32" customFormat="1" ht="24" hidden="1" customHeight="1">
      <c r="A25" s="3">
        <v>1</v>
      </c>
      <c r="B25" s="16" t="s">
        <v>40</v>
      </c>
      <c r="C25" s="16" t="s">
        <v>36</v>
      </c>
      <c r="D25" s="16" t="s">
        <v>46</v>
      </c>
      <c r="E25" s="15" t="s">
        <v>22</v>
      </c>
      <c r="F25" s="15" t="s">
        <v>51</v>
      </c>
      <c r="G25" s="46" t="s">
        <v>21</v>
      </c>
      <c r="H25" s="46" t="str">
        <f>G25</f>
        <v xml:space="preserve"> </v>
      </c>
      <c r="I25" s="9" t="s">
        <v>21</v>
      </c>
      <c r="J25" s="15">
        <v>1</v>
      </c>
      <c r="K25" s="15" t="s">
        <v>45</v>
      </c>
      <c r="L25" s="15" t="s">
        <v>21</v>
      </c>
      <c r="M25" s="49" t="s">
        <v>21</v>
      </c>
      <c r="N25" s="49" t="s">
        <v>21</v>
      </c>
      <c r="O25" s="49"/>
      <c r="P25" s="47" t="s">
        <v>21</v>
      </c>
      <c r="Q25" s="47" t="s">
        <v>21</v>
      </c>
      <c r="S25" s="130"/>
    </row>
    <row r="26" spans="1:19" s="32" customFormat="1" ht="42.75" customHeight="1">
      <c r="A26" s="3">
        <v>1</v>
      </c>
      <c r="B26" s="38" t="s">
        <v>70</v>
      </c>
      <c r="C26" s="16" t="s">
        <v>37</v>
      </c>
      <c r="D26" s="38" t="s">
        <v>63</v>
      </c>
      <c r="E26" s="15" t="s">
        <v>22</v>
      </c>
      <c r="F26" s="89" t="s">
        <v>231</v>
      </c>
      <c r="G26" s="9">
        <v>2769654</v>
      </c>
      <c r="H26" s="9">
        <f>G26</f>
        <v>2769654</v>
      </c>
      <c r="I26" s="9">
        <v>0</v>
      </c>
      <c r="J26" s="15">
        <v>1</v>
      </c>
      <c r="K26" s="15" t="s">
        <v>23</v>
      </c>
      <c r="L26" s="15" t="s">
        <v>44</v>
      </c>
      <c r="M26" s="49" t="s">
        <v>131</v>
      </c>
      <c r="N26" s="49" t="s">
        <v>268</v>
      </c>
      <c r="O26" s="47" t="s">
        <v>269</v>
      </c>
      <c r="P26" s="47" t="s">
        <v>229</v>
      </c>
      <c r="Q26" s="17" t="s">
        <v>230</v>
      </c>
      <c r="S26" s="130"/>
    </row>
    <row r="27" spans="1:19" s="32" customFormat="1" ht="35.25" customHeight="1">
      <c r="A27" s="3"/>
      <c r="B27" s="18" t="s">
        <v>306</v>
      </c>
      <c r="C27" s="18" t="s">
        <v>34</v>
      </c>
      <c r="D27" s="18" t="s">
        <v>34</v>
      </c>
      <c r="E27" s="8"/>
      <c r="F27" s="8"/>
      <c r="G27" s="31">
        <f>SUM(G25:G26)</f>
        <v>2769654</v>
      </c>
      <c r="H27" s="31">
        <f>SUM(H25:H26)</f>
        <v>2769654</v>
      </c>
      <c r="I27" s="31">
        <f>SUM(I25:I26)</f>
        <v>0</v>
      </c>
      <c r="J27" s="15"/>
      <c r="K27" s="15"/>
      <c r="L27" s="8"/>
      <c r="M27" s="8"/>
      <c r="N27" s="15"/>
      <c r="O27" s="15"/>
      <c r="P27" s="15"/>
      <c r="Q27" s="15"/>
      <c r="S27" s="130"/>
    </row>
    <row r="28" spans="1:19" s="32" customFormat="1" ht="18" customHeight="1">
      <c r="A28" s="3"/>
      <c r="B28" s="18"/>
      <c r="C28" s="18"/>
      <c r="D28" s="18"/>
      <c r="E28" s="8"/>
      <c r="F28" s="8"/>
      <c r="G28" s="31" t="s">
        <v>21</v>
      </c>
      <c r="H28" s="31"/>
      <c r="I28" s="31"/>
      <c r="J28" s="15"/>
      <c r="K28" s="15"/>
      <c r="L28" s="8"/>
      <c r="M28" s="8"/>
      <c r="N28" s="8"/>
      <c r="O28" s="8"/>
      <c r="P28" s="15"/>
      <c r="Q28" s="8"/>
      <c r="S28" s="130"/>
    </row>
    <row r="29" spans="1:19" s="32" customFormat="1" ht="28.5" customHeight="1">
      <c r="A29" s="3"/>
      <c r="B29" s="42" t="s">
        <v>43</v>
      </c>
      <c r="C29" s="43"/>
      <c r="D29" s="44" t="s">
        <v>52</v>
      </c>
      <c r="E29" s="15"/>
      <c r="F29" s="15"/>
      <c r="G29" s="152">
        <f>47708430-(G27+G23)</f>
        <v>3920374.6510642022</v>
      </c>
      <c r="H29" s="152">
        <f>+G29</f>
        <v>3920374.6510642022</v>
      </c>
      <c r="I29" s="31"/>
      <c r="J29" s="15"/>
      <c r="K29" s="15"/>
      <c r="L29" s="8"/>
      <c r="M29" s="8"/>
      <c r="N29" s="8"/>
      <c r="O29" s="8"/>
      <c r="P29" s="15"/>
      <c r="Q29" s="8"/>
      <c r="S29" s="130"/>
    </row>
    <row r="30" spans="1:19" s="32" customFormat="1" ht="45.75" customHeight="1">
      <c r="A30" s="2"/>
      <c r="B30" s="10" t="s">
        <v>4</v>
      </c>
      <c r="C30" s="10" t="s">
        <v>31</v>
      </c>
      <c r="D30" s="10" t="s">
        <v>31</v>
      </c>
      <c r="E30" s="8"/>
      <c r="F30" s="8"/>
      <c r="G30" s="141">
        <f>+G27+G23+G29</f>
        <v>47708430</v>
      </c>
      <c r="H30" s="141">
        <f>+H27+H23+H29</f>
        <v>47708430</v>
      </c>
      <c r="I30" s="58">
        <f>+I27+I23</f>
        <v>0</v>
      </c>
      <c r="J30" s="15"/>
      <c r="K30" s="15"/>
      <c r="L30" s="8"/>
      <c r="M30" s="8"/>
      <c r="N30" s="8"/>
      <c r="O30" s="8"/>
      <c r="P30" s="8"/>
      <c r="Q30" s="8"/>
      <c r="S30" s="130"/>
    </row>
    <row r="31" spans="1:19" s="32" customFormat="1" ht="22.5" customHeight="1">
      <c r="A31" s="33"/>
      <c r="B31" s="34"/>
      <c r="C31" s="34"/>
      <c r="D31" s="34"/>
      <c r="E31" s="19"/>
      <c r="F31" s="19"/>
      <c r="G31" s="35"/>
      <c r="H31" s="35"/>
      <c r="I31" s="35"/>
      <c r="J31" s="35"/>
      <c r="K31" s="19"/>
      <c r="L31" s="19"/>
      <c r="M31" s="19"/>
      <c r="N31" s="19"/>
      <c r="O31" s="19"/>
      <c r="P31" s="19"/>
      <c r="Q31" s="19"/>
    </row>
    <row r="32" spans="1:19">
      <c r="A32" s="63" t="s">
        <v>89</v>
      </c>
      <c r="B32" s="64"/>
      <c r="C32" s="64"/>
      <c r="D32" s="64"/>
      <c r="E32" s="64"/>
      <c r="F32" s="64"/>
      <c r="G32" s="45"/>
      <c r="K32" s="1" t="s">
        <v>21</v>
      </c>
    </row>
    <row r="33" spans="1:22">
      <c r="A33" s="63" t="s">
        <v>90</v>
      </c>
      <c r="B33" s="65"/>
      <c r="C33" s="65"/>
      <c r="D33" s="65"/>
      <c r="E33" s="65"/>
      <c r="F33" s="65"/>
      <c r="G33" s="45" t="s">
        <v>21</v>
      </c>
      <c r="H33" s="45" t="s">
        <v>21</v>
      </c>
      <c r="K33" s="1" t="s">
        <v>21</v>
      </c>
    </row>
    <row r="34" spans="1:22">
      <c r="A34" s="66" t="s">
        <v>91</v>
      </c>
      <c r="B34" s="65" t="s">
        <v>92</v>
      </c>
      <c r="C34" s="65"/>
      <c r="D34" s="65"/>
      <c r="E34" s="65"/>
      <c r="F34" s="65"/>
      <c r="H34" s="29" t="s">
        <v>21</v>
      </c>
      <c r="K34" s="1" t="s">
        <v>21</v>
      </c>
    </row>
    <row r="35" spans="1:22">
      <c r="A35" s="66" t="s">
        <v>93</v>
      </c>
      <c r="B35" s="65" t="s">
        <v>94</v>
      </c>
      <c r="C35" s="65"/>
      <c r="D35" s="65"/>
      <c r="E35" s="65"/>
      <c r="F35" s="65"/>
      <c r="G35" s="29" t="s">
        <v>21</v>
      </c>
      <c r="H35" s="29" t="s">
        <v>21</v>
      </c>
    </row>
    <row r="36" spans="1:22" s="1" customFormat="1">
      <c r="A36" s="66" t="s">
        <v>95</v>
      </c>
      <c r="B36" s="65" t="s">
        <v>96</v>
      </c>
      <c r="C36" s="65"/>
      <c r="D36" s="65"/>
      <c r="E36" s="65"/>
      <c r="F36" s="65"/>
      <c r="H36" s="1" t="s">
        <v>21</v>
      </c>
      <c r="K36" s="1" t="s">
        <v>21</v>
      </c>
      <c r="R36" s="39"/>
      <c r="S36" s="39"/>
      <c r="T36" s="39"/>
      <c r="U36" s="39"/>
      <c r="V36" s="39"/>
    </row>
    <row r="37" spans="1:22" s="1" customFormat="1">
      <c r="A37" s="193" t="s">
        <v>97</v>
      </c>
      <c r="B37" s="65" t="s">
        <v>98</v>
      </c>
      <c r="C37" s="65"/>
      <c r="D37" s="65"/>
      <c r="E37" s="65"/>
      <c r="F37" s="65"/>
      <c r="G37" s="30" t="s">
        <v>21</v>
      </c>
      <c r="H37" s="45" t="s">
        <v>21</v>
      </c>
      <c r="R37" s="39"/>
      <c r="S37" s="39"/>
      <c r="T37" s="39"/>
      <c r="U37" s="39"/>
      <c r="V37" s="39"/>
    </row>
    <row r="38" spans="1:22" s="1" customFormat="1">
      <c r="A38" s="193"/>
      <c r="B38" s="65" t="s">
        <v>99</v>
      </c>
      <c r="C38" s="65"/>
      <c r="D38" s="65"/>
      <c r="E38" s="65"/>
      <c r="F38" s="65"/>
      <c r="R38" s="39"/>
      <c r="S38" s="39"/>
      <c r="T38" s="39"/>
      <c r="U38" s="39"/>
      <c r="V38" s="39"/>
    </row>
    <row r="39" spans="1:22" s="1" customFormat="1">
      <c r="A39" s="193"/>
      <c r="B39" s="65" t="s">
        <v>100</v>
      </c>
      <c r="C39" s="65"/>
      <c r="D39" s="65"/>
      <c r="E39" s="65"/>
      <c r="F39" s="65"/>
      <c r="R39" s="39"/>
      <c r="S39" s="39"/>
      <c r="T39" s="39"/>
      <c r="U39" s="39"/>
      <c r="V39" s="39"/>
    </row>
    <row r="40" spans="1:22" s="1" customFormat="1">
      <c r="A40" s="193"/>
      <c r="B40" s="65" t="s">
        <v>101</v>
      </c>
      <c r="C40" s="65"/>
      <c r="D40" s="65"/>
      <c r="E40" s="65"/>
      <c r="F40" s="65"/>
      <c r="R40" s="39"/>
      <c r="S40" s="39"/>
      <c r="T40" s="39"/>
      <c r="U40" s="39"/>
      <c r="V40" s="39"/>
    </row>
    <row r="41" spans="1:22" s="1" customFormat="1" ht="25.5">
      <c r="A41" s="67" t="s">
        <v>102</v>
      </c>
      <c r="B41" s="65" t="s">
        <v>103</v>
      </c>
      <c r="C41" s="65"/>
      <c r="D41" s="65"/>
      <c r="E41" s="65"/>
      <c r="F41" s="65"/>
      <c r="R41" s="39"/>
      <c r="S41" s="39"/>
      <c r="T41" s="39"/>
      <c r="U41" s="39"/>
      <c r="V41" s="39"/>
    </row>
    <row r="42" spans="1:22" s="1" customFormat="1">
      <c r="A42" s="65"/>
      <c r="B42" s="65" t="s">
        <v>104</v>
      </c>
      <c r="C42" s="65"/>
      <c r="D42" s="65"/>
      <c r="E42" s="65"/>
      <c r="F42" s="65"/>
      <c r="R42" s="39"/>
      <c r="S42" s="39"/>
      <c r="T42" s="39"/>
      <c r="U42" s="39"/>
      <c r="V42" s="39"/>
    </row>
    <row r="43" spans="1:22" s="1" customFormat="1">
      <c r="A43" s="64"/>
      <c r="B43" s="64"/>
      <c r="C43" s="64"/>
      <c r="D43" s="64"/>
      <c r="E43" s="64"/>
      <c r="F43" s="64"/>
      <c r="R43" s="39"/>
      <c r="S43" s="39"/>
      <c r="T43" s="39"/>
      <c r="U43" s="39"/>
      <c r="V43" s="39"/>
    </row>
    <row r="44" spans="1:22" s="1" customFormat="1">
      <c r="A44" s="63" t="s">
        <v>107</v>
      </c>
      <c r="B44" s="64"/>
      <c r="C44" s="64"/>
      <c r="D44" s="64"/>
      <c r="E44" s="64"/>
      <c r="F44" s="64"/>
      <c r="R44" s="39"/>
      <c r="S44" s="39"/>
      <c r="T44" s="39"/>
      <c r="U44" s="39"/>
      <c r="V44" s="39"/>
    </row>
    <row r="45" spans="1:22" s="1" customFormat="1">
      <c r="A45" s="66" t="s">
        <v>91</v>
      </c>
      <c r="B45" s="182" t="s">
        <v>108</v>
      </c>
      <c r="C45" s="182"/>
      <c r="D45" s="182"/>
      <c r="E45" s="182"/>
      <c r="F45" s="182"/>
      <c r="R45" s="39"/>
      <c r="S45" s="39"/>
      <c r="T45" s="39"/>
      <c r="U45" s="39"/>
      <c r="V45" s="39"/>
    </row>
    <row r="46" spans="1:22" s="1" customFormat="1">
      <c r="A46" s="66" t="s">
        <v>93</v>
      </c>
      <c r="B46" s="182" t="s">
        <v>109</v>
      </c>
      <c r="C46" s="182"/>
      <c r="D46" s="182"/>
      <c r="E46" s="182"/>
      <c r="F46" s="183"/>
      <c r="R46" s="39"/>
      <c r="S46" s="39"/>
      <c r="T46" s="39"/>
      <c r="U46" s="39"/>
      <c r="V46" s="39"/>
    </row>
    <row r="47" spans="1:22" s="1" customFormat="1" ht="25.5">
      <c r="A47" s="67" t="s">
        <v>110</v>
      </c>
      <c r="B47" s="65" t="s">
        <v>111</v>
      </c>
      <c r="C47" s="65"/>
      <c r="D47" s="65"/>
      <c r="E47" s="65"/>
      <c r="F47" s="65"/>
      <c r="R47" s="39"/>
      <c r="S47" s="39"/>
      <c r="T47" s="39"/>
      <c r="U47" s="39"/>
      <c r="V47" s="39"/>
    </row>
    <row r="48" spans="1:22" s="1" customFormat="1">
      <c r="A48" s="64"/>
      <c r="B48" s="64"/>
      <c r="C48" s="64"/>
      <c r="D48" s="64"/>
      <c r="E48" s="64"/>
      <c r="F48" s="64"/>
      <c r="R48" s="39"/>
      <c r="S48" s="39"/>
      <c r="T48" s="39"/>
      <c r="U48" s="39"/>
      <c r="V48" s="39"/>
    </row>
    <row r="49" spans="1:22" s="1" customFormat="1">
      <c r="A49" s="184" t="s">
        <v>112</v>
      </c>
      <c r="B49" s="184"/>
      <c r="C49" s="64"/>
      <c r="D49" s="64"/>
      <c r="E49" s="64"/>
      <c r="F49" s="64"/>
      <c r="R49" s="39"/>
      <c r="S49" s="39"/>
      <c r="T49" s="39"/>
      <c r="U49" s="39"/>
      <c r="V49" s="39"/>
    </row>
    <row r="50" spans="1:22" s="1" customFormat="1">
      <c r="A50" s="66" t="s">
        <v>113</v>
      </c>
      <c r="B50" s="65" t="s">
        <v>114</v>
      </c>
      <c r="C50" s="64"/>
      <c r="D50" s="64"/>
      <c r="E50" s="64"/>
      <c r="F50" s="64"/>
      <c r="R50" s="39"/>
      <c r="S50" s="39"/>
      <c r="T50" s="39"/>
      <c r="U50" s="39"/>
      <c r="V50" s="39"/>
    </row>
    <row r="51" spans="1:22" s="1" customFormat="1">
      <c r="A51" s="66" t="s">
        <v>115</v>
      </c>
      <c r="B51" s="65" t="s">
        <v>116</v>
      </c>
      <c r="C51" s="64"/>
      <c r="D51" s="64"/>
      <c r="E51" s="64"/>
      <c r="F51" s="64"/>
      <c r="R51" s="39"/>
      <c r="S51" s="39"/>
      <c r="T51" s="39"/>
      <c r="U51" s="39"/>
      <c r="V51" s="39"/>
    </row>
    <row r="52" spans="1:22" s="1" customFormat="1">
      <c r="A52" s="66" t="s">
        <v>117</v>
      </c>
      <c r="B52" s="65" t="s">
        <v>118</v>
      </c>
      <c r="C52" s="64"/>
      <c r="D52" s="64"/>
      <c r="E52" s="64"/>
      <c r="F52" s="64"/>
      <c r="R52" s="39"/>
      <c r="S52" s="39"/>
      <c r="T52" s="39"/>
      <c r="U52" s="39"/>
      <c r="V52" s="39"/>
    </row>
    <row r="53" spans="1:22" s="1" customFormat="1">
      <c r="A53" s="66" t="s">
        <v>119</v>
      </c>
      <c r="B53" s="65" t="s">
        <v>120</v>
      </c>
      <c r="C53" s="64"/>
      <c r="D53" s="64"/>
      <c r="E53" s="64"/>
      <c r="F53" s="64"/>
      <c r="R53" s="39"/>
      <c r="S53" s="39"/>
      <c r="T53" s="39"/>
      <c r="U53" s="39"/>
      <c r="V53" s="39"/>
    </row>
    <row r="54" spans="1:22" s="1" customFormat="1">
      <c r="A54" s="66" t="s">
        <v>121</v>
      </c>
      <c r="B54" s="65" t="s">
        <v>122</v>
      </c>
      <c r="C54" s="64"/>
      <c r="D54" s="64"/>
      <c r="E54" s="64"/>
      <c r="F54" s="64"/>
      <c r="R54" s="39"/>
      <c r="S54" s="39"/>
      <c r="T54" s="39"/>
      <c r="U54" s="39"/>
      <c r="V54" s="39"/>
    </row>
    <row r="55" spans="1:22" s="1" customFormat="1">
      <c r="A55" s="66" t="s">
        <v>123</v>
      </c>
      <c r="B55" s="65" t="s">
        <v>124</v>
      </c>
      <c r="C55" s="64"/>
      <c r="D55" s="64"/>
      <c r="E55" s="64"/>
      <c r="F55" s="64"/>
      <c r="R55" s="39"/>
      <c r="S55" s="39"/>
      <c r="T55" s="39"/>
      <c r="U55" s="39"/>
      <c r="V55" s="39"/>
    </row>
    <row r="56" spans="1:22" s="1" customFormat="1" ht="25.5">
      <c r="A56" s="67" t="s">
        <v>110</v>
      </c>
      <c r="B56" s="65" t="s">
        <v>125</v>
      </c>
      <c r="C56" s="64"/>
      <c r="D56" s="64"/>
      <c r="E56" s="64"/>
      <c r="F56" s="64"/>
      <c r="R56" s="39"/>
      <c r="S56" s="39"/>
      <c r="T56" s="39"/>
      <c r="U56" s="39"/>
      <c r="V56" s="39"/>
    </row>
    <row r="57" spans="1:22" s="1" customFormat="1">
      <c r="A57" s="65"/>
      <c r="B57" s="65" t="s">
        <v>126</v>
      </c>
      <c r="C57" s="64"/>
      <c r="D57" s="64"/>
      <c r="E57" s="64"/>
      <c r="F57" s="64"/>
      <c r="R57" s="39"/>
      <c r="S57" s="39"/>
      <c r="T57" s="39"/>
      <c r="U57" s="39"/>
      <c r="V57" s="39"/>
    </row>
    <row r="58" spans="1:22" s="1" customFormat="1">
      <c r="A58" s="64"/>
      <c r="B58" s="64"/>
      <c r="C58" s="64"/>
      <c r="D58" s="64"/>
      <c r="E58" s="64"/>
      <c r="F58" s="64"/>
      <c r="R58" s="39"/>
      <c r="S58" s="39"/>
      <c r="T58" s="39"/>
      <c r="U58" s="39"/>
      <c r="V58" s="39"/>
    </row>
    <row r="60" spans="1:22" s="171" customFormat="1">
      <c r="A60" s="170"/>
      <c r="B60" s="170"/>
      <c r="C60" s="170"/>
      <c r="D60" s="170"/>
      <c r="E60" s="170"/>
      <c r="F60" s="170"/>
      <c r="G60" s="170"/>
      <c r="H60" s="170"/>
      <c r="I60" s="170"/>
      <c r="J60" s="170"/>
      <c r="K60" s="170"/>
      <c r="L60" s="170"/>
      <c r="M60" s="170"/>
      <c r="N60" s="170"/>
      <c r="O60" s="170"/>
      <c r="P60" s="170"/>
      <c r="Q60" s="170"/>
    </row>
  </sheetData>
  <mergeCells count="11">
    <mergeCell ref="G9:Q9"/>
    <mergeCell ref="G10:Q10"/>
    <mergeCell ref="B46:F46"/>
    <mergeCell ref="A49:B49"/>
    <mergeCell ref="A1:Q1"/>
    <mergeCell ref="G3:I3"/>
    <mergeCell ref="G15:Q15"/>
    <mergeCell ref="G16:Q16"/>
    <mergeCell ref="A37:A40"/>
    <mergeCell ref="B45:F45"/>
    <mergeCell ref="G18:Q18"/>
  </mergeCells>
  <phoneticPr fontId="0" type="noConversion"/>
  <pageMargins left="0.70866141732283472" right="0.70866141732283472" top="0.74803149606299213" bottom="0.74803149606299213" header="0.31496062992125984" footer="0.31496062992125984"/>
  <pageSetup paperSize="8" scale="56" fitToWidth="0" orientation="landscape" r:id="rId1"/>
  <legacyDrawing r:id="rId2"/>
</worksheet>
</file>

<file path=xl/worksheets/sheet2.xml><?xml version="1.0" encoding="utf-8"?>
<worksheet xmlns="http://schemas.openxmlformats.org/spreadsheetml/2006/main" xmlns:r="http://schemas.openxmlformats.org/officeDocument/2006/relationships">
  <dimension ref="A1:V59"/>
  <sheetViews>
    <sheetView topLeftCell="D10" workbookViewId="0">
      <selection activeCell="I14" sqref="I14:Q14"/>
    </sheetView>
  </sheetViews>
  <sheetFormatPr defaultColWidth="12.28515625" defaultRowHeight="14.25"/>
  <cols>
    <col min="1" max="1" width="8.7109375" style="1" customWidth="1"/>
    <col min="2" max="2" width="47.7109375" style="1" customWidth="1"/>
    <col min="3" max="3" width="33.5703125" style="1" hidden="1" customWidth="1"/>
    <col min="4" max="4" width="46.140625" style="1" customWidth="1"/>
    <col min="5" max="5" width="14.28515625" style="1" customWidth="1"/>
    <col min="6" max="6" width="15.7109375" style="1" bestFit="1" customWidth="1"/>
    <col min="7" max="7" width="16" style="1" customWidth="1"/>
    <col min="8" max="8" width="17.5703125" style="1" customWidth="1"/>
    <col min="9" max="10" width="12.28515625" style="1" customWidth="1"/>
    <col min="11" max="11" width="13.7109375" style="1" customWidth="1"/>
    <col min="12" max="12" width="15.85546875" style="1" customWidth="1"/>
    <col min="13" max="13" width="16.85546875" style="1" customWidth="1"/>
    <col min="14" max="14" width="17.85546875" style="1" customWidth="1"/>
    <col min="15" max="15" width="19.5703125" style="1" customWidth="1"/>
    <col min="16" max="16" width="19" style="1" customWidth="1"/>
    <col min="17" max="17" width="20.42578125" style="1" customWidth="1"/>
    <col min="18" max="16384" width="12.28515625" style="39"/>
  </cols>
  <sheetData>
    <row r="1" spans="1:22" s="57" customFormat="1" ht="40.5" customHeight="1" thickBot="1">
      <c r="A1" s="185" t="s">
        <v>288</v>
      </c>
      <c r="B1" s="186"/>
      <c r="C1" s="186"/>
      <c r="D1" s="186"/>
      <c r="E1" s="186"/>
      <c r="F1" s="186"/>
      <c r="G1" s="186"/>
      <c r="H1" s="186"/>
      <c r="I1" s="186"/>
      <c r="J1" s="186"/>
      <c r="K1" s="186"/>
      <c r="L1" s="186"/>
      <c r="M1" s="186"/>
      <c r="N1" s="186"/>
      <c r="O1" s="186"/>
      <c r="P1" s="186"/>
      <c r="Q1" s="187"/>
    </row>
    <row r="2" spans="1:22" ht="21" customHeight="1">
      <c r="A2" s="50">
        <v>1</v>
      </c>
      <c r="B2" s="50">
        <v>2</v>
      </c>
      <c r="C2" s="50">
        <v>2</v>
      </c>
      <c r="D2" s="50" t="s">
        <v>41</v>
      </c>
      <c r="E2" s="50">
        <v>3</v>
      </c>
      <c r="F2" s="51">
        <v>4</v>
      </c>
      <c r="G2" s="52"/>
      <c r="H2" s="53">
        <v>5</v>
      </c>
      <c r="I2" s="54"/>
      <c r="J2" s="51">
        <v>6</v>
      </c>
      <c r="K2" s="55">
        <v>7</v>
      </c>
      <c r="L2" s="50">
        <v>8</v>
      </c>
      <c r="M2" s="71">
        <v>9</v>
      </c>
      <c r="N2" s="50">
        <v>10</v>
      </c>
      <c r="O2" s="71">
        <v>11</v>
      </c>
      <c r="P2" s="71">
        <v>12</v>
      </c>
      <c r="Q2" s="56">
        <v>13</v>
      </c>
    </row>
    <row r="3" spans="1:22" ht="57">
      <c r="A3" s="20" t="s">
        <v>127</v>
      </c>
      <c r="B3" s="21" t="s">
        <v>1</v>
      </c>
      <c r="C3" s="21"/>
      <c r="D3" s="21" t="s">
        <v>42</v>
      </c>
      <c r="E3" s="21" t="s">
        <v>2</v>
      </c>
      <c r="F3" s="20" t="s">
        <v>39</v>
      </c>
      <c r="G3" s="188" t="s">
        <v>61</v>
      </c>
      <c r="H3" s="188"/>
      <c r="I3" s="189"/>
      <c r="J3" s="20" t="s">
        <v>8</v>
      </c>
      <c r="K3" s="20" t="s">
        <v>5</v>
      </c>
      <c r="L3" s="20" t="s">
        <v>3</v>
      </c>
      <c r="M3" s="72" t="s">
        <v>128</v>
      </c>
      <c r="N3" s="20" t="s">
        <v>33</v>
      </c>
      <c r="O3" s="72" t="s">
        <v>129</v>
      </c>
      <c r="P3" s="72" t="s">
        <v>130</v>
      </c>
      <c r="Q3" s="20" t="s">
        <v>20</v>
      </c>
    </row>
    <row r="4" spans="1:22" ht="24" customHeight="1">
      <c r="A4" s="22"/>
      <c r="B4" s="22"/>
      <c r="C4" s="22"/>
      <c r="D4" s="22"/>
      <c r="E4" s="22" t="s">
        <v>21</v>
      </c>
      <c r="F4" s="23"/>
      <c r="G4" s="23" t="s">
        <v>24</v>
      </c>
      <c r="H4" s="23" t="s">
        <v>6</v>
      </c>
      <c r="I4" s="23" t="s">
        <v>7</v>
      </c>
      <c r="J4" s="23"/>
      <c r="K4" s="23"/>
      <c r="L4" s="23"/>
      <c r="M4" s="23"/>
      <c r="N4" s="23"/>
      <c r="O4" s="23"/>
      <c r="P4" s="22"/>
      <c r="Q4" s="22"/>
    </row>
    <row r="5" spans="1:22" s="32" customFormat="1" ht="33" customHeight="1">
      <c r="A5" s="4"/>
      <c r="B5" s="88" t="s">
        <v>176</v>
      </c>
      <c r="C5" s="5" t="s">
        <v>30</v>
      </c>
      <c r="D5" s="88" t="s">
        <v>177</v>
      </c>
      <c r="E5" s="6"/>
      <c r="F5" s="6"/>
      <c r="G5" s="7"/>
      <c r="H5" s="6"/>
      <c r="I5" s="6"/>
      <c r="J5" s="6"/>
      <c r="K5" s="6"/>
      <c r="L5" s="6"/>
      <c r="M5" s="6"/>
      <c r="N5" s="6"/>
      <c r="O5" s="6"/>
      <c r="P5" s="6"/>
      <c r="Q5" s="6"/>
    </row>
    <row r="6" spans="1:22" s="60" customFormat="1" ht="67.5" customHeight="1">
      <c r="A6" s="109">
        <v>1</v>
      </c>
      <c r="B6" s="100" t="s">
        <v>253</v>
      </c>
      <c r="C6" s="100" t="s">
        <v>38</v>
      </c>
      <c r="D6" s="100" t="s">
        <v>247</v>
      </c>
      <c r="E6" s="105" t="s">
        <v>49</v>
      </c>
      <c r="F6" s="105" t="s">
        <v>53</v>
      </c>
      <c r="G6" s="101">
        <v>4012000</v>
      </c>
      <c r="H6" s="106">
        <f t="shared" ref="H6:H20" si="0">G6</f>
        <v>4012000</v>
      </c>
      <c r="I6" s="106">
        <f t="shared" ref="I6:I20" si="1">G6-H6</f>
        <v>0</v>
      </c>
      <c r="J6" s="105">
        <v>1</v>
      </c>
      <c r="K6" s="105" t="s">
        <v>58</v>
      </c>
      <c r="L6" s="105" t="s">
        <v>59</v>
      </c>
      <c r="M6" s="108" t="s">
        <v>245</v>
      </c>
      <c r="N6" s="108" t="s">
        <v>248</v>
      </c>
      <c r="O6" s="107" t="s">
        <v>224</v>
      </c>
      <c r="P6" s="107" t="s">
        <v>197</v>
      </c>
      <c r="Q6" s="110" t="s">
        <v>249</v>
      </c>
      <c r="S6" s="138"/>
      <c r="T6" s="32"/>
      <c r="U6" s="32"/>
      <c r="V6" s="32"/>
    </row>
    <row r="7" spans="1:22" s="60" customFormat="1" ht="44.25" customHeight="1">
      <c r="A7" s="109">
        <v>2</v>
      </c>
      <c r="B7" s="150" t="s">
        <v>287</v>
      </c>
      <c r="C7" s="150"/>
      <c r="D7" s="150" t="s">
        <v>286</v>
      </c>
      <c r="E7" s="105" t="s">
        <v>49</v>
      </c>
      <c r="F7" s="105" t="s">
        <v>54</v>
      </c>
      <c r="G7" s="101">
        <v>5000000</v>
      </c>
      <c r="H7" s="106">
        <f>+G7</f>
        <v>5000000</v>
      </c>
      <c r="I7" s="106">
        <v>0</v>
      </c>
      <c r="J7" s="105">
        <v>1</v>
      </c>
      <c r="K7" s="105" t="s">
        <v>58</v>
      </c>
      <c r="L7" s="105" t="s">
        <v>59</v>
      </c>
      <c r="M7" s="108" t="s">
        <v>197</v>
      </c>
      <c r="N7" s="108" t="s">
        <v>250</v>
      </c>
      <c r="O7" s="107" t="s">
        <v>221</v>
      </c>
      <c r="P7" s="107" t="s">
        <v>221</v>
      </c>
      <c r="Q7" s="110" t="s">
        <v>251</v>
      </c>
      <c r="S7" s="130"/>
      <c r="T7" s="135"/>
      <c r="U7" s="32"/>
      <c r="V7" s="32"/>
    </row>
    <row r="8" spans="1:22" s="60" customFormat="1" ht="44.25" customHeight="1">
      <c r="A8" s="109">
        <v>3</v>
      </c>
      <c r="B8" s="100" t="s">
        <v>270</v>
      </c>
      <c r="C8" s="100"/>
      <c r="D8" s="100" t="s">
        <v>271</v>
      </c>
      <c r="E8" s="105" t="s">
        <v>49</v>
      </c>
      <c r="F8" s="105" t="s">
        <v>56</v>
      </c>
      <c r="G8" s="101">
        <v>15425511</v>
      </c>
      <c r="H8" s="106">
        <f t="shared" si="0"/>
        <v>15425511</v>
      </c>
      <c r="I8" s="106">
        <f t="shared" si="1"/>
        <v>0</v>
      </c>
      <c r="J8" s="105">
        <v>1</v>
      </c>
      <c r="K8" s="105" t="s">
        <v>50</v>
      </c>
      <c r="L8" s="105" t="s">
        <v>44</v>
      </c>
      <c r="M8" s="107" t="s">
        <v>224</v>
      </c>
      <c r="N8" s="108" t="s">
        <v>197</v>
      </c>
      <c r="O8" s="108" t="s">
        <v>250</v>
      </c>
      <c r="P8" s="108" t="s">
        <v>250</v>
      </c>
      <c r="Q8" s="110" t="s">
        <v>256</v>
      </c>
      <c r="S8" s="138"/>
      <c r="T8" s="136"/>
    </row>
    <row r="9" spans="1:22" s="60" customFormat="1" ht="44.25" customHeight="1">
      <c r="A9" s="85">
        <v>4</v>
      </c>
      <c r="B9" s="86" t="s">
        <v>144</v>
      </c>
      <c r="C9" s="86"/>
      <c r="D9" s="86" t="s">
        <v>145</v>
      </c>
      <c r="E9" s="87" t="s">
        <v>49</v>
      </c>
      <c r="F9" s="87" t="s">
        <v>57</v>
      </c>
      <c r="G9" s="91"/>
      <c r="H9" s="91"/>
      <c r="I9" s="91"/>
      <c r="J9" s="92"/>
      <c r="K9" s="92"/>
      <c r="L9" s="92"/>
      <c r="M9" s="93"/>
      <c r="N9" s="93"/>
      <c r="O9" s="93"/>
      <c r="P9" s="93"/>
      <c r="Q9" s="94"/>
      <c r="S9" s="130"/>
      <c r="T9" s="137"/>
    </row>
    <row r="10" spans="1:22" s="60" customFormat="1" ht="56.25" customHeight="1">
      <c r="A10" s="85">
        <v>5</v>
      </c>
      <c r="B10" s="86" t="s">
        <v>174</v>
      </c>
      <c r="C10" s="86"/>
      <c r="D10" s="86" t="s">
        <v>173</v>
      </c>
      <c r="E10" s="87" t="s">
        <v>49</v>
      </c>
      <c r="F10" s="87" t="s">
        <v>74</v>
      </c>
      <c r="G10" s="91"/>
      <c r="H10" s="91"/>
      <c r="I10" s="91"/>
      <c r="J10" s="92"/>
      <c r="K10" s="92"/>
      <c r="L10" s="92"/>
      <c r="M10" s="93"/>
      <c r="N10" s="93"/>
      <c r="O10" s="93"/>
      <c r="P10" s="93"/>
      <c r="Q10" s="94"/>
      <c r="S10" s="130"/>
      <c r="T10" s="136"/>
    </row>
    <row r="11" spans="1:22" s="60" customFormat="1" ht="56.25" customHeight="1">
      <c r="A11" s="109">
        <v>6</v>
      </c>
      <c r="B11" s="100" t="s">
        <v>252</v>
      </c>
      <c r="C11" s="100"/>
      <c r="D11" s="100" t="s">
        <v>254</v>
      </c>
      <c r="E11" s="105" t="s">
        <v>49</v>
      </c>
      <c r="F11" s="105" t="s">
        <v>77</v>
      </c>
      <c r="G11" s="101">
        <v>12000000</v>
      </c>
      <c r="H11" s="106">
        <f t="shared" si="0"/>
        <v>12000000</v>
      </c>
      <c r="I11" s="106">
        <f t="shared" si="1"/>
        <v>0</v>
      </c>
      <c r="J11" s="105">
        <v>1</v>
      </c>
      <c r="K11" s="116" t="s">
        <v>50</v>
      </c>
      <c r="L11" s="116" t="s">
        <v>44</v>
      </c>
      <c r="M11" s="108" t="s">
        <v>255</v>
      </c>
      <c r="N11" s="108">
        <v>41059</v>
      </c>
      <c r="O11" s="108" t="s">
        <v>197</v>
      </c>
      <c r="P11" s="108" t="s">
        <v>250</v>
      </c>
      <c r="Q11" s="110" t="s">
        <v>256</v>
      </c>
      <c r="S11" s="130"/>
    </row>
    <row r="12" spans="1:22" s="60" customFormat="1" ht="56.25" customHeight="1">
      <c r="A12" s="109">
        <v>7</v>
      </c>
      <c r="B12" s="100" t="s">
        <v>257</v>
      </c>
      <c r="C12" s="100"/>
      <c r="D12" s="100" t="s">
        <v>258</v>
      </c>
      <c r="E12" s="105" t="s">
        <v>49</v>
      </c>
      <c r="F12" s="105" t="s">
        <v>160</v>
      </c>
      <c r="G12" s="151">
        <v>1500000</v>
      </c>
      <c r="H12" s="151">
        <f t="shared" si="0"/>
        <v>1500000</v>
      </c>
      <c r="I12" s="106">
        <f t="shared" si="1"/>
        <v>0</v>
      </c>
      <c r="J12" s="105">
        <v>1</v>
      </c>
      <c r="K12" s="116" t="s">
        <v>58</v>
      </c>
      <c r="L12" s="116" t="s">
        <v>59</v>
      </c>
      <c r="M12" s="108" t="s">
        <v>259</v>
      </c>
      <c r="N12" s="108">
        <v>41044</v>
      </c>
      <c r="O12" s="107" t="s">
        <v>197</v>
      </c>
      <c r="P12" s="111" t="s">
        <v>250</v>
      </c>
      <c r="Q12" s="110" t="s">
        <v>260</v>
      </c>
      <c r="S12" s="130"/>
      <c r="T12" s="136"/>
    </row>
    <row r="13" spans="1:22" s="60" customFormat="1" ht="56.25" customHeight="1">
      <c r="A13" s="109">
        <v>8</v>
      </c>
      <c r="B13" s="100" t="s">
        <v>274</v>
      </c>
      <c r="C13" s="100"/>
      <c r="D13" s="100" t="s">
        <v>275</v>
      </c>
      <c r="E13" s="15" t="s">
        <v>159</v>
      </c>
      <c r="F13" s="15" t="s">
        <v>161</v>
      </c>
      <c r="G13" s="9">
        <v>2000000</v>
      </c>
      <c r="H13" s="46">
        <f t="shared" si="0"/>
        <v>2000000</v>
      </c>
      <c r="I13" s="46">
        <f t="shared" si="1"/>
        <v>0</v>
      </c>
      <c r="J13" s="15">
        <v>1</v>
      </c>
      <c r="K13" s="47" t="s">
        <v>50</v>
      </c>
      <c r="L13" s="15" t="s">
        <v>44</v>
      </c>
      <c r="M13" s="108" t="s">
        <v>197</v>
      </c>
      <c r="N13" s="108" t="s">
        <v>250</v>
      </c>
      <c r="O13" s="107" t="s">
        <v>221</v>
      </c>
      <c r="P13" s="111" t="s">
        <v>221</v>
      </c>
      <c r="Q13" s="110" t="s">
        <v>261</v>
      </c>
      <c r="S13" s="130"/>
    </row>
    <row r="14" spans="1:22" s="60" customFormat="1" ht="56.25" customHeight="1">
      <c r="A14" s="109">
        <v>9</v>
      </c>
      <c r="B14" s="100" t="s">
        <v>272</v>
      </c>
      <c r="C14" s="100"/>
      <c r="D14" s="100" t="s">
        <v>273</v>
      </c>
      <c r="E14" s="15" t="s">
        <v>159</v>
      </c>
      <c r="F14" s="15" t="s">
        <v>164</v>
      </c>
      <c r="G14" s="9">
        <v>2500000</v>
      </c>
      <c r="H14" s="46">
        <f t="shared" si="0"/>
        <v>2500000</v>
      </c>
      <c r="I14" s="46">
        <f t="shared" si="1"/>
        <v>0</v>
      </c>
      <c r="J14" s="15">
        <v>1</v>
      </c>
      <c r="K14" s="47" t="s">
        <v>50</v>
      </c>
      <c r="L14" s="47" t="s">
        <v>44</v>
      </c>
      <c r="M14" s="108" t="s">
        <v>197</v>
      </c>
      <c r="N14" s="108" t="s">
        <v>250</v>
      </c>
      <c r="O14" s="107" t="s">
        <v>221</v>
      </c>
      <c r="P14" s="111" t="s">
        <v>221</v>
      </c>
      <c r="Q14" s="110" t="s">
        <v>261</v>
      </c>
      <c r="S14" s="130"/>
    </row>
    <row r="15" spans="1:22" s="60" customFormat="1" ht="54" customHeight="1">
      <c r="A15" s="85">
        <v>10</v>
      </c>
      <c r="B15" s="86" t="s">
        <v>238</v>
      </c>
      <c r="C15" s="86"/>
      <c r="D15" s="86" t="s">
        <v>239</v>
      </c>
      <c r="E15" s="87" t="s">
        <v>165</v>
      </c>
      <c r="F15" s="129" t="s">
        <v>241</v>
      </c>
      <c r="G15" s="190" t="s">
        <v>240</v>
      </c>
      <c r="H15" s="190"/>
      <c r="I15" s="190"/>
      <c r="J15" s="190"/>
      <c r="K15" s="190"/>
      <c r="L15" s="190"/>
      <c r="M15" s="190"/>
      <c r="N15" s="190"/>
      <c r="O15" s="190"/>
      <c r="P15" s="190"/>
      <c r="Q15" s="191"/>
      <c r="S15" s="130"/>
    </row>
    <row r="16" spans="1:22" s="60" customFormat="1" ht="54" customHeight="1">
      <c r="A16" s="85">
        <v>11</v>
      </c>
      <c r="B16" s="144" t="s">
        <v>276</v>
      </c>
      <c r="C16" s="145"/>
      <c r="D16" s="144" t="s">
        <v>277</v>
      </c>
      <c r="E16" s="87" t="s">
        <v>165</v>
      </c>
      <c r="F16" s="146" t="s">
        <v>278</v>
      </c>
      <c r="G16" s="192" t="s">
        <v>279</v>
      </c>
      <c r="H16" s="190"/>
      <c r="I16" s="190"/>
      <c r="J16" s="190"/>
      <c r="K16" s="190"/>
      <c r="L16" s="190"/>
      <c r="M16" s="190"/>
      <c r="N16" s="190"/>
      <c r="O16" s="190"/>
      <c r="P16" s="190"/>
      <c r="Q16" s="191"/>
      <c r="S16" s="130"/>
    </row>
    <row r="17" spans="1:19" s="32" customFormat="1" ht="53.25" customHeight="1">
      <c r="A17" s="109">
        <v>12</v>
      </c>
      <c r="B17" s="148" t="s">
        <v>285</v>
      </c>
      <c r="C17" s="149"/>
      <c r="D17" s="148" t="s">
        <v>284</v>
      </c>
      <c r="E17" s="105" t="s">
        <v>165</v>
      </c>
      <c r="F17" s="105" t="s">
        <v>210</v>
      </c>
      <c r="G17" s="142">
        <v>100000</v>
      </c>
      <c r="H17" s="143">
        <f t="shared" si="0"/>
        <v>100000</v>
      </c>
      <c r="I17" s="106">
        <f t="shared" si="1"/>
        <v>0</v>
      </c>
      <c r="J17" s="105">
        <v>1</v>
      </c>
      <c r="K17" s="128" t="s">
        <v>58</v>
      </c>
      <c r="L17" s="105" t="s">
        <v>59</v>
      </c>
      <c r="M17" s="112" t="s">
        <v>224</v>
      </c>
      <c r="N17" s="105" t="s">
        <v>197</v>
      </c>
      <c r="O17" s="107" t="s">
        <v>197</v>
      </c>
      <c r="P17" s="107" t="s">
        <v>197</v>
      </c>
      <c r="Q17" s="112" t="s">
        <v>246</v>
      </c>
      <c r="S17" s="130"/>
    </row>
    <row r="18" spans="1:19" s="32" customFormat="1" ht="39.75" customHeight="1">
      <c r="A18" s="85">
        <v>13</v>
      </c>
      <c r="B18" s="86" t="s">
        <v>243</v>
      </c>
      <c r="C18" s="86"/>
      <c r="D18" s="86" t="s">
        <v>191</v>
      </c>
      <c r="E18" s="87" t="s">
        <v>165</v>
      </c>
      <c r="F18" s="87" t="s">
        <v>212</v>
      </c>
      <c r="G18" s="131"/>
      <c r="H18" s="132"/>
      <c r="I18" s="132"/>
      <c r="J18" s="87"/>
      <c r="K18" s="87"/>
      <c r="L18" s="87"/>
      <c r="M18" s="87"/>
      <c r="N18" s="87"/>
      <c r="O18" s="133"/>
      <c r="P18" s="133"/>
      <c r="Q18" s="134"/>
      <c r="S18" s="130"/>
    </row>
    <row r="19" spans="1:19" s="32" customFormat="1" ht="55.5" customHeight="1">
      <c r="A19" s="3">
        <v>14</v>
      </c>
      <c r="B19" s="59" t="s">
        <v>283</v>
      </c>
      <c r="C19" s="59"/>
      <c r="D19" s="59" t="s">
        <v>207</v>
      </c>
      <c r="E19" s="15" t="s">
        <v>165</v>
      </c>
      <c r="F19" s="15" t="s">
        <v>213</v>
      </c>
      <c r="G19" s="9">
        <v>365221.8</v>
      </c>
      <c r="H19" s="46">
        <f t="shared" si="0"/>
        <v>365221.8</v>
      </c>
      <c r="I19" s="46">
        <f t="shared" si="1"/>
        <v>0</v>
      </c>
      <c r="J19" s="15">
        <v>1</v>
      </c>
      <c r="K19" s="15" t="s">
        <v>58</v>
      </c>
      <c r="L19" s="15" t="s">
        <v>59</v>
      </c>
      <c r="M19" s="140" t="s">
        <v>262</v>
      </c>
      <c r="N19" s="105" t="s">
        <v>263</v>
      </c>
      <c r="O19" s="107" t="s">
        <v>264</v>
      </c>
      <c r="P19" s="107" t="str">
        <f>+O19</f>
        <v>13 September 2011</v>
      </c>
      <c r="Q19" s="105" t="s">
        <v>223</v>
      </c>
      <c r="S19" s="130"/>
    </row>
    <row r="20" spans="1:19" s="32" customFormat="1" ht="39.75" customHeight="1">
      <c r="A20" s="109">
        <v>15</v>
      </c>
      <c r="B20" s="100" t="s">
        <v>265</v>
      </c>
      <c r="C20" s="100"/>
      <c r="D20" s="100" t="s">
        <v>244</v>
      </c>
      <c r="E20" s="105" t="s">
        <v>165</v>
      </c>
      <c r="F20" s="105" t="s">
        <v>214</v>
      </c>
      <c r="G20" s="153">
        <v>749000</v>
      </c>
      <c r="H20" s="153">
        <f t="shared" si="0"/>
        <v>749000</v>
      </c>
      <c r="I20" s="106">
        <f t="shared" si="1"/>
        <v>0</v>
      </c>
      <c r="J20" s="105">
        <v>1</v>
      </c>
      <c r="K20" s="116" t="s">
        <v>58</v>
      </c>
      <c r="L20" s="105" t="s">
        <v>59</v>
      </c>
      <c r="M20" s="107" t="s">
        <v>224</v>
      </c>
      <c r="N20" s="108" t="s">
        <v>250</v>
      </c>
      <c r="O20" s="108" t="s">
        <v>221</v>
      </c>
      <c r="P20" s="107" t="s">
        <v>221</v>
      </c>
      <c r="Q20" s="114" t="s">
        <v>266</v>
      </c>
      <c r="S20" s="138"/>
    </row>
    <row r="21" spans="1:19" s="32" customFormat="1" ht="57">
      <c r="A21" s="3">
        <v>16</v>
      </c>
      <c r="B21" s="59" t="s">
        <v>178</v>
      </c>
      <c r="C21" s="59"/>
      <c r="D21" s="59" t="s">
        <v>179</v>
      </c>
      <c r="E21" s="15" t="s">
        <v>165</v>
      </c>
      <c r="F21" s="15" t="s">
        <v>180</v>
      </c>
      <c r="G21" s="9">
        <v>236042.8</v>
      </c>
      <c r="H21" s="46">
        <f>+G21</f>
        <v>236042.8</v>
      </c>
      <c r="I21" s="46">
        <f>+G21-H21</f>
        <v>0</v>
      </c>
      <c r="J21" s="89" t="s">
        <v>181</v>
      </c>
      <c r="K21" s="47" t="s">
        <v>58</v>
      </c>
      <c r="L21" s="47" t="s">
        <v>59</v>
      </c>
      <c r="M21" s="97" t="s">
        <v>182</v>
      </c>
      <c r="N21" s="48" t="s">
        <v>188</v>
      </c>
      <c r="O21" s="97" t="s">
        <v>267</v>
      </c>
      <c r="P21" s="48" t="s">
        <v>147</v>
      </c>
      <c r="Q21" s="139" t="s">
        <v>227</v>
      </c>
      <c r="S21" s="130"/>
    </row>
    <row r="22" spans="1:19" s="32" customFormat="1" ht="40.5" customHeight="1">
      <c r="A22" s="2"/>
      <c r="B22" s="18" t="s">
        <v>204</v>
      </c>
      <c r="C22" s="10" t="s">
        <v>35</v>
      </c>
      <c r="D22" s="18" t="s">
        <v>205</v>
      </c>
      <c r="E22" s="8"/>
      <c r="F22" s="8"/>
      <c r="G22" s="31">
        <f>SUM(G6:G21)</f>
        <v>43887775.599999994</v>
      </c>
      <c r="H22" s="31">
        <f>SUM(H6:H21)</f>
        <v>43887775.599999994</v>
      </c>
      <c r="I22" s="31">
        <f>SUM(I17:I21)</f>
        <v>0</v>
      </c>
      <c r="J22" s="15"/>
      <c r="K22" s="15"/>
      <c r="L22" s="8"/>
      <c r="M22" s="8"/>
      <c r="N22" s="8"/>
      <c r="O22" s="8"/>
      <c r="P22" s="8"/>
      <c r="Q22" s="8"/>
      <c r="S22" s="138"/>
    </row>
    <row r="23" spans="1:19" s="32" customFormat="1" ht="28.5" customHeight="1">
      <c r="A23" s="4"/>
      <c r="B23" s="5" t="s">
        <v>28</v>
      </c>
      <c r="C23" s="5" t="s">
        <v>32</v>
      </c>
      <c r="D23" s="5" t="s">
        <v>32</v>
      </c>
      <c r="E23" s="6"/>
      <c r="F23" s="6"/>
      <c r="G23" s="7"/>
      <c r="H23" s="14"/>
      <c r="I23" s="14"/>
      <c r="J23" s="6"/>
      <c r="K23" s="6"/>
      <c r="L23" s="6"/>
      <c r="M23" s="6"/>
      <c r="N23" s="6"/>
      <c r="O23" s="6"/>
      <c r="P23" s="6"/>
      <c r="Q23" s="6"/>
      <c r="S23" s="130"/>
    </row>
    <row r="24" spans="1:19" s="32" customFormat="1" ht="24" hidden="1" customHeight="1">
      <c r="A24" s="3">
        <v>1</v>
      </c>
      <c r="B24" s="16" t="s">
        <v>40</v>
      </c>
      <c r="C24" s="16" t="s">
        <v>36</v>
      </c>
      <c r="D24" s="16" t="s">
        <v>46</v>
      </c>
      <c r="E24" s="15" t="s">
        <v>22</v>
      </c>
      <c r="F24" s="15" t="s">
        <v>51</v>
      </c>
      <c r="G24" s="46" t="s">
        <v>21</v>
      </c>
      <c r="H24" s="46" t="str">
        <f>G24</f>
        <v xml:space="preserve"> </v>
      </c>
      <c r="I24" s="9" t="s">
        <v>21</v>
      </c>
      <c r="J24" s="15">
        <v>1</v>
      </c>
      <c r="K24" s="15" t="s">
        <v>45</v>
      </c>
      <c r="L24" s="15" t="s">
        <v>21</v>
      </c>
      <c r="M24" s="49" t="s">
        <v>21</v>
      </c>
      <c r="N24" s="49" t="s">
        <v>21</v>
      </c>
      <c r="O24" s="49"/>
      <c r="P24" s="47" t="s">
        <v>21</v>
      </c>
      <c r="Q24" s="47" t="s">
        <v>21</v>
      </c>
      <c r="S24" s="130"/>
    </row>
    <row r="25" spans="1:19" s="32" customFormat="1" ht="42.75" customHeight="1">
      <c r="A25" s="3">
        <v>1</v>
      </c>
      <c r="B25" s="38" t="s">
        <v>70</v>
      </c>
      <c r="C25" s="16" t="s">
        <v>37</v>
      </c>
      <c r="D25" s="38" t="s">
        <v>63</v>
      </c>
      <c r="E25" s="15" t="s">
        <v>22</v>
      </c>
      <c r="F25" s="89" t="s">
        <v>231</v>
      </c>
      <c r="G25" s="9">
        <v>2769654</v>
      </c>
      <c r="H25" s="9">
        <f>G25</f>
        <v>2769654</v>
      </c>
      <c r="I25" s="9">
        <v>0</v>
      </c>
      <c r="J25" s="15">
        <v>1</v>
      </c>
      <c r="K25" s="15" t="s">
        <v>23</v>
      </c>
      <c r="L25" s="15" t="s">
        <v>44</v>
      </c>
      <c r="M25" s="49" t="s">
        <v>131</v>
      </c>
      <c r="N25" s="49" t="s">
        <v>268</v>
      </c>
      <c r="O25" s="47" t="s">
        <v>269</v>
      </c>
      <c r="P25" s="47" t="s">
        <v>229</v>
      </c>
      <c r="Q25" s="17" t="s">
        <v>230</v>
      </c>
      <c r="S25" s="130"/>
    </row>
    <row r="26" spans="1:19" s="32" customFormat="1" ht="35.25" customHeight="1">
      <c r="A26" s="3"/>
      <c r="B26" s="18" t="s">
        <v>203</v>
      </c>
      <c r="C26" s="18" t="s">
        <v>34</v>
      </c>
      <c r="D26" s="18" t="s">
        <v>34</v>
      </c>
      <c r="E26" s="8"/>
      <c r="F26" s="8"/>
      <c r="G26" s="31">
        <f>SUM(G24:G25)</f>
        <v>2769654</v>
      </c>
      <c r="H26" s="31">
        <f>SUM(H24:H25)</f>
        <v>2769654</v>
      </c>
      <c r="I26" s="31">
        <f>SUM(I24:I25)</f>
        <v>0</v>
      </c>
      <c r="J26" s="15"/>
      <c r="K26" s="15"/>
      <c r="L26" s="8"/>
      <c r="M26" s="8"/>
      <c r="N26" s="15"/>
      <c r="O26" s="15"/>
      <c r="P26" s="15"/>
      <c r="Q26" s="15"/>
      <c r="S26" s="130"/>
    </row>
    <row r="27" spans="1:19" s="32" customFormat="1" ht="18" customHeight="1">
      <c r="A27" s="3"/>
      <c r="B27" s="18"/>
      <c r="C27" s="18"/>
      <c r="D27" s="18"/>
      <c r="E27" s="8"/>
      <c r="F27" s="8"/>
      <c r="G27" s="31" t="s">
        <v>21</v>
      </c>
      <c r="H27" s="31"/>
      <c r="I27" s="31"/>
      <c r="J27" s="15"/>
      <c r="K27" s="15"/>
      <c r="L27" s="8"/>
      <c r="M27" s="8"/>
      <c r="N27" s="8"/>
      <c r="O27" s="8"/>
      <c r="P27" s="15"/>
      <c r="Q27" s="8"/>
      <c r="S27" s="130"/>
    </row>
    <row r="28" spans="1:19" s="32" customFormat="1" ht="18" customHeight="1">
      <c r="A28" s="3"/>
      <c r="B28" s="42" t="s">
        <v>43</v>
      </c>
      <c r="C28" s="43"/>
      <c r="D28" s="44" t="s">
        <v>52</v>
      </c>
      <c r="E28" s="15"/>
      <c r="F28" s="15"/>
      <c r="G28" s="152">
        <v>1051000</v>
      </c>
      <c r="H28" s="152">
        <f>+G28</f>
        <v>1051000</v>
      </c>
      <c r="I28" s="31"/>
      <c r="J28" s="15"/>
      <c r="K28" s="15"/>
      <c r="L28" s="8"/>
      <c r="M28" s="8"/>
      <c r="N28" s="8"/>
      <c r="O28" s="8"/>
      <c r="P28" s="15"/>
      <c r="Q28" s="8"/>
      <c r="S28" s="130"/>
    </row>
    <row r="29" spans="1:19" s="32" customFormat="1" ht="45.75" customHeight="1">
      <c r="A29" s="2"/>
      <c r="B29" s="10" t="s">
        <v>4</v>
      </c>
      <c r="C29" s="10" t="s">
        <v>31</v>
      </c>
      <c r="D29" s="10" t="s">
        <v>31</v>
      </c>
      <c r="E29" s="8"/>
      <c r="F29" s="8"/>
      <c r="G29" s="141">
        <f>+G26+G22+G28</f>
        <v>47708429.599999994</v>
      </c>
      <c r="H29" s="141">
        <f>+H26+H22+H28</f>
        <v>47708429.599999994</v>
      </c>
      <c r="I29" s="58">
        <f>+I26+I22</f>
        <v>0</v>
      </c>
      <c r="J29" s="15"/>
      <c r="K29" s="15"/>
      <c r="L29" s="8"/>
      <c r="M29" s="8"/>
      <c r="N29" s="8"/>
      <c r="O29" s="8"/>
      <c r="P29" s="8"/>
      <c r="Q29" s="8"/>
      <c r="S29" s="130"/>
    </row>
    <row r="30" spans="1:19" s="32" customFormat="1" ht="22.5" customHeight="1">
      <c r="A30" s="33"/>
      <c r="B30" s="34"/>
      <c r="C30" s="34"/>
      <c r="D30" s="34"/>
      <c r="E30" s="19"/>
      <c r="F30" s="19"/>
      <c r="G30" s="35"/>
      <c r="H30" s="35"/>
      <c r="I30" s="35"/>
      <c r="J30" s="35"/>
      <c r="K30" s="19"/>
      <c r="L30" s="19"/>
      <c r="M30" s="19"/>
      <c r="N30" s="19"/>
      <c r="O30" s="19"/>
      <c r="P30" s="19"/>
      <c r="Q30" s="19"/>
    </row>
    <row r="31" spans="1:19">
      <c r="A31" s="63" t="s">
        <v>89</v>
      </c>
      <c r="B31" s="64"/>
      <c r="C31" s="64"/>
      <c r="D31" s="64"/>
      <c r="E31" s="64"/>
      <c r="F31" s="64"/>
      <c r="G31" s="45"/>
      <c r="K31" s="1" t="s">
        <v>21</v>
      </c>
    </row>
    <row r="32" spans="1:19">
      <c r="A32" s="63" t="s">
        <v>90</v>
      </c>
      <c r="B32" s="65"/>
      <c r="C32" s="65"/>
      <c r="D32" s="65"/>
      <c r="E32" s="65"/>
      <c r="F32" s="65"/>
      <c r="G32" s="45" t="s">
        <v>21</v>
      </c>
      <c r="H32" s="45" t="s">
        <v>21</v>
      </c>
      <c r="K32" s="1" t="s">
        <v>21</v>
      </c>
    </row>
    <row r="33" spans="1:22">
      <c r="A33" s="66" t="s">
        <v>91</v>
      </c>
      <c r="B33" s="65" t="s">
        <v>92</v>
      </c>
      <c r="C33" s="65"/>
      <c r="D33" s="65"/>
      <c r="E33" s="65"/>
      <c r="F33" s="65"/>
      <c r="H33" s="29" t="s">
        <v>21</v>
      </c>
      <c r="K33" s="1" t="s">
        <v>21</v>
      </c>
    </row>
    <row r="34" spans="1:22">
      <c r="A34" s="66" t="s">
        <v>93</v>
      </c>
      <c r="B34" s="65" t="s">
        <v>94</v>
      </c>
      <c r="C34" s="65"/>
      <c r="D34" s="65"/>
      <c r="E34" s="65"/>
      <c r="F34" s="65"/>
      <c r="G34" s="29" t="s">
        <v>21</v>
      </c>
      <c r="H34" s="29" t="s">
        <v>21</v>
      </c>
    </row>
    <row r="35" spans="1:22" s="1" customFormat="1">
      <c r="A35" s="66" t="s">
        <v>95</v>
      </c>
      <c r="B35" s="65" t="s">
        <v>96</v>
      </c>
      <c r="C35" s="65"/>
      <c r="D35" s="65"/>
      <c r="E35" s="65"/>
      <c r="F35" s="65"/>
      <c r="H35" s="1" t="s">
        <v>21</v>
      </c>
      <c r="K35" s="1" t="s">
        <v>21</v>
      </c>
      <c r="R35" s="39"/>
      <c r="S35" s="39"/>
      <c r="T35" s="39"/>
      <c r="U35" s="39"/>
      <c r="V35" s="39"/>
    </row>
    <row r="36" spans="1:22" s="1" customFormat="1">
      <c r="A36" s="193" t="s">
        <v>97</v>
      </c>
      <c r="B36" s="65" t="s">
        <v>98</v>
      </c>
      <c r="C36" s="65"/>
      <c r="D36" s="65"/>
      <c r="E36" s="65"/>
      <c r="F36" s="65"/>
      <c r="G36" s="30" t="s">
        <v>21</v>
      </c>
      <c r="H36" s="45" t="s">
        <v>21</v>
      </c>
      <c r="R36" s="39"/>
      <c r="S36" s="39"/>
      <c r="T36" s="39"/>
      <c r="U36" s="39"/>
      <c r="V36" s="39"/>
    </row>
    <row r="37" spans="1:22" s="1" customFormat="1">
      <c r="A37" s="193"/>
      <c r="B37" s="65" t="s">
        <v>99</v>
      </c>
      <c r="C37" s="65"/>
      <c r="D37" s="65"/>
      <c r="E37" s="65"/>
      <c r="F37" s="65"/>
      <c r="R37" s="39"/>
      <c r="S37" s="39"/>
      <c r="T37" s="39"/>
      <c r="U37" s="39"/>
      <c r="V37" s="39"/>
    </row>
    <row r="38" spans="1:22" s="1" customFormat="1">
      <c r="A38" s="193"/>
      <c r="B38" s="65" t="s">
        <v>100</v>
      </c>
      <c r="C38" s="65"/>
      <c r="D38" s="65"/>
      <c r="E38" s="65"/>
      <c r="F38" s="65"/>
      <c r="R38" s="39"/>
      <c r="S38" s="39"/>
      <c r="T38" s="39"/>
      <c r="U38" s="39"/>
      <c r="V38" s="39"/>
    </row>
    <row r="39" spans="1:22" s="1" customFormat="1">
      <c r="A39" s="193"/>
      <c r="B39" s="65" t="s">
        <v>101</v>
      </c>
      <c r="C39" s="65"/>
      <c r="D39" s="65"/>
      <c r="E39" s="65"/>
      <c r="F39" s="65"/>
      <c r="R39" s="39"/>
      <c r="S39" s="39"/>
      <c r="T39" s="39"/>
      <c r="U39" s="39"/>
      <c r="V39" s="39"/>
    </row>
    <row r="40" spans="1:22" s="1" customFormat="1" ht="25.5">
      <c r="A40" s="67" t="s">
        <v>102</v>
      </c>
      <c r="B40" s="65" t="s">
        <v>103</v>
      </c>
      <c r="C40" s="65"/>
      <c r="D40" s="65"/>
      <c r="E40" s="65"/>
      <c r="F40" s="65"/>
      <c r="R40" s="39"/>
      <c r="S40" s="39"/>
      <c r="T40" s="39"/>
      <c r="U40" s="39"/>
      <c r="V40" s="39"/>
    </row>
    <row r="41" spans="1:22" s="1" customFormat="1">
      <c r="A41" s="65"/>
      <c r="B41" s="65" t="s">
        <v>104</v>
      </c>
      <c r="C41" s="65"/>
      <c r="D41" s="65"/>
      <c r="E41" s="65"/>
      <c r="F41" s="65"/>
      <c r="R41" s="39"/>
      <c r="S41" s="39"/>
      <c r="T41" s="39"/>
      <c r="U41" s="39"/>
      <c r="V41" s="39"/>
    </row>
    <row r="42" spans="1:22" s="1" customFormat="1">
      <c r="A42" s="64"/>
      <c r="B42" s="64"/>
      <c r="C42" s="64"/>
      <c r="D42" s="64"/>
      <c r="E42" s="64"/>
      <c r="F42" s="64"/>
      <c r="R42" s="39"/>
      <c r="S42" s="39"/>
      <c r="T42" s="39"/>
      <c r="U42" s="39"/>
      <c r="V42" s="39"/>
    </row>
    <row r="43" spans="1:22" s="1" customFormat="1">
      <c r="A43" s="63" t="s">
        <v>107</v>
      </c>
      <c r="B43" s="64"/>
      <c r="C43" s="64"/>
      <c r="D43" s="64"/>
      <c r="E43" s="64"/>
      <c r="F43" s="64"/>
      <c r="R43" s="39"/>
      <c r="S43" s="39"/>
      <c r="T43" s="39"/>
      <c r="U43" s="39"/>
      <c r="V43" s="39"/>
    </row>
    <row r="44" spans="1:22" s="1" customFormat="1">
      <c r="A44" s="66" t="s">
        <v>91</v>
      </c>
      <c r="B44" s="182" t="s">
        <v>108</v>
      </c>
      <c r="C44" s="182"/>
      <c r="D44" s="182"/>
      <c r="E44" s="182"/>
      <c r="F44" s="182"/>
      <c r="R44" s="39"/>
      <c r="S44" s="39"/>
      <c r="T44" s="39"/>
      <c r="U44" s="39"/>
      <c r="V44" s="39"/>
    </row>
    <row r="45" spans="1:22" s="1" customFormat="1">
      <c r="A45" s="66" t="s">
        <v>93</v>
      </c>
      <c r="B45" s="182" t="s">
        <v>109</v>
      </c>
      <c r="C45" s="182"/>
      <c r="D45" s="182"/>
      <c r="E45" s="182"/>
      <c r="F45" s="183"/>
      <c r="R45" s="39"/>
      <c r="S45" s="39"/>
      <c r="T45" s="39"/>
      <c r="U45" s="39"/>
      <c r="V45" s="39"/>
    </row>
    <row r="46" spans="1:22" s="1" customFormat="1" ht="25.5">
      <c r="A46" s="67" t="s">
        <v>110</v>
      </c>
      <c r="B46" s="65" t="s">
        <v>111</v>
      </c>
      <c r="C46" s="65"/>
      <c r="D46" s="65"/>
      <c r="E46" s="65"/>
      <c r="F46" s="65"/>
      <c r="R46" s="39"/>
      <c r="S46" s="39"/>
      <c r="T46" s="39"/>
      <c r="U46" s="39"/>
      <c r="V46" s="39"/>
    </row>
    <row r="47" spans="1:22" s="1" customFormat="1">
      <c r="A47" s="64"/>
      <c r="B47" s="64"/>
      <c r="C47" s="64"/>
      <c r="D47" s="64"/>
      <c r="E47" s="64"/>
      <c r="F47" s="64"/>
      <c r="R47" s="39"/>
      <c r="S47" s="39"/>
      <c r="T47" s="39"/>
      <c r="U47" s="39"/>
      <c r="V47" s="39"/>
    </row>
    <row r="48" spans="1:22" s="1" customFormat="1">
      <c r="A48" s="184" t="s">
        <v>112</v>
      </c>
      <c r="B48" s="184"/>
      <c r="C48" s="64"/>
      <c r="D48" s="64"/>
      <c r="E48" s="64"/>
      <c r="F48" s="64"/>
      <c r="R48" s="39"/>
      <c r="S48" s="39"/>
      <c r="T48" s="39"/>
      <c r="U48" s="39"/>
      <c r="V48" s="39"/>
    </row>
    <row r="49" spans="1:22" s="1" customFormat="1">
      <c r="A49" s="66" t="s">
        <v>113</v>
      </c>
      <c r="B49" s="65" t="s">
        <v>114</v>
      </c>
      <c r="C49" s="64"/>
      <c r="D49" s="64"/>
      <c r="E49" s="64"/>
      <c r="F49" s="64"/>
      <c r="R49" s="39"/>
      <c r="S49" s="39"/>
      <c r="T49" s="39"/>
      <c r="U49" s="39"/>
      <c r="V49" s="39"/>
    </row>
    <row r="50" spans="1:22" s="1" customFormat="1">
      <c r="A50" s="66" t="s">
        <v>115</v>
      </c>
      <c r="B50" s="65" t="s">
        <v>116</v>
      </c>
      <c r="C50" s="64"/>
      <c r="D50" s="64"/>
      <c r="E50" s="64"/>
      <c r="F50" s="64"/>
      <c r="R50" s="39"/>
      <c r="S50" s="39"/>
      <c r="T50" s="39"/>
      <c r="U50" s="39"/>
      <c r="V50" s="39"/>
    </row>
    <row r="51" spans="1:22" s="1" customFormat="1">
      <c r="A51" s="66" t="s">
        <v>117</v>
      </c>
      <c r="B51" s="65" t="s">
        <v>118</v>
      </c>
      <c r="C51" s="64"/>
      <c r="D51" s="64"/>
      <c r="E51" s="64"/>
      <c r="F51" s="64"/>
      <c r="R51" s="39"/>
      <c r="S51" s="39"/>
      <c r="T51" s="39"/>
      <c r="U51" s="39"/>
      <c r="V51" s="39"/>
    </row>
    <row r="52" spans="1:22" s="1" customFormat="1">
      <c r="A52" s="66" t="s">
        <v>119</v>
      </c>
      <c r="B52" s="65" t="s">
        <v>120</v>
      </c>
      <c r="C52" s="64"/>
      <c r="D52" s="64"/>
      <c r="E52" s="64"/>
      <c r="F52" s="64"/>
      <c r="R52" s="39"/>
      <c r="S52" s="39"/>
      <c r="T52" s="39"/>
      <c r="U52" s="39"/>
      <c r="V52" s="39"/>
    </row>
    <row r="53" spans="1:22" s="1" customFormat="1">
      <c r="A53" s="66" t="s">
        <v>121</v>
      </c>
      <c r="B53" s="65" t="s">
        <v>122</v>
      </c>
      <c r="C53" s="64"/>
      <c r="D53" s="64"/>
      <c r="E53" s="64"/>
      <c r="F53" s="64"/>
      <c r="R53" s="39"/>
      <c r="S53" s="39"/>
      <c r="T53" s="39"/>
      <c r="U53" s="39"/>
      <c r="V53" s="39"/>
    </row>
    <row r="54" spans="1:22" s="1" customFormat="1">
      <c r="A54" s="66" t="s">
        <v>123</v>
      </c>
      <c r="B54" s="65" t="s">
        <v>124</v>
      </c>
      <c r="C54" s="64"/>
      <c r="D54" s="64"/>
      <c r="E54" s="64"/>
      <c r="F54" s="64"/>
      <c r="R54" s="39"/>
      <c r="S54" s="39"/>
      <c r="T54" s="39"/>
      <c r="U54" s="39"/>
      <c r="V54" s="39"/>
    </row>
    <row r="55" spans="1:22" s="1" customFormat="1" ht="25.5">
      <c r="A55" s="67" t="s">
        <v>110</v>
      </c>
      <c r="B55" s="65" t="s">
        <v>125</v>
      </c>
      <c r="C55" s="64"/>
      <c r="D55" s="64"/>
      <c r="E55" s="64"/>
      <c r="F55" s="64"/>
      <c r="R55" s="39"/>
      <c r="S55" s="39"/>
      <c r="T55" s="39"/>
      <c r="U55" s="39"/>
      <c r="V55" s="39"/>
    </row>
    <row r="56" spans="1:22" s="1" customFormat="1">
      <c r="A56" s="65"/>
      <c r="B56" s="65" t="s">
        <v>126</v>
      </c>
      <c r="C56" s="64"/>
      <c r="D56" s="64"/>
      <c r="E56" s="64"/>
      <c r="F56" s="64"/>
      <c r="R56" s="39"/>
      <c r="S56" s="39"/>
      <c r="T56" s="39"/>
      <c r="U56" s="39"/>
      <c r="V56" s="39"/>
    </row>
    <row r="57" spans="1:22" s="1" customFormat="1">
      <c r="A57" s="64"/>
      <c r="B57" s="64"/>
      <c r="C57" s="64"/>
      <c r="D57" s="64"/>
      <c r="E57" s="64"/>
      <c r="F57" s="64"/>
      <c r="R57" s="39"/>
      <c r="S57" s="39"/>
      <c r="T57" s="39"/>
      <c r="U57" s="39"/>
      <c r="V57" s="39"/>
    </row>
    <row r="58" spans="1:22" s="147" customFormat="1">
      <c r="A58" s="147" t="s">
        <v>280</v>
      </c>
      <c r="B58" s="147" t="s">
        <v>281</v>
      </c>
    </row>
    <row r="59" spans="1:22" s="147" customFormat="1">
      <c r="B59" s="147" t="s">
        <v>282</v>
      </c>
    </row>
  </sheetData>
  <mergeCells count="8">
    <mergeCell ref="B45:F45"/>
    <mergeCell ref="A48:B48"/>
    <mergeCell ref="G16:Q16"/>
    <mergeCell ref="A1:Q1"/>
    <mergeCell ref="G3:I3"/>
    <mergeCell ref="G15:Q15"/>
    <mergeCell ref="A36:A39"/>
    <mergeCell ref="B44:F44"/>
  </mergeCells>
  <phoneticPr fontId="29" type="noConversion"/>
  <pageMargins left="0.70866141732283472" right="0.70866141732283472" top="0.74803149606299213" bottom="0.74803149606299213" header="0.31496062992125984" footer="0.31496062992125984"/>
  <pageSetup paperSize="8" scale="57"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V64"/>
  <sheetViews>
    <sheetView view="pageBreakPreview" topLeftCell="A20" zoomScale="75" zoomScaleNormal="75" zoomScaleSheetLayoutView="75" workbookViewId="0">
      <selection activeCell="B43" sqref="B43"/>
    </sheetView>
  </sheetViews>
  <sheetFormatPr defaultColWidth="12.28515625" defaultRowHeight="14.25"/>
  <cols>
    <col min="1" max="1" width="8.7109375" style="1" customWidth="1"/>
    <col min="2" max="2" width="47.7109375" style="1" customWidth="1"/>
    <col min="3" max="3" width="33.5703125" style="1" hidden="1" customWidth="1"/>
    <col min="4" max="4" width="46.140625" style="1" customWidth="1"/>
    <col min="5" max="5" width="14.28515625" style="1" customWidth="1"/>
    <col min="6" max="6" width="15.7109375" style="1" bestFit="1" customWidth="1"/>
    <col min="7" max="7" width="16" style="1" customWidth="1"/>
    <col min="8" max="8" width="17.5703125" style="1" customWidth="1"/>
    <col min="9" max="10" width="12.28515625" style="1" customWidth="1"/>
    <col min="11" max="11" width="13.7109375" style="1" customWidth="1"/>
    <col min="12" max="12" width="15.85546875" style="1" customWidth="1"/>
    <col min="13" max="13" width="16.85546875" style="1" customWidth="1"/>
    <col min="14" max="15" width="17.85546875" style="1" customWidth="1"/>
    <col min="16" max="16" width="19" style="1" customWidth="1"/>
    <col min="17" max="17" width="20.42578125" style="1" customWidth="1"/>
    <col min="18" max="16384" width="12.28515625" style="39"/>
  </cols>
  <sheetData>
    <row r="1" spans="1:22" s="57" customFormat="1" ht="40.5" customHeight="1" thickBot="1">
      <c r="A1" s="185" t="s">
        <v>237</v>
      </c>
      <c r="B1" s="186"/>
      <c r="C1" s="186"/>
      <c r="D1" s="186"/>
      <c r="E1" s="186"/>
      <c r="F1" s="186"/>
      <c r="G1" s="186"/>
      <c r="H1" s="186"/>
      <c r="I1" s="186"/>
      <c r="J1" s="186"/>
      <c r="K1" s="186"/>
      <c r="L1" s="186"/>
      <c r="M1" s="186"/>
      <c r="N1" s="186"/>
      <c r="O1" s="186"/>
      <c r="P1" s="186"/>
      <c r="Q1" s="187"/>
    </row>
    <row r="2" spans="1:22" ht="21" customHeight="1">
      <c r="A2" s="50">
        <v>1</v>
      </c>
      <c r="B2" s="50">
        <v>2</v>
      </c>
      <c r="C2" s="50">
        <v>2</v>
      </c>
      <c r="D2" s="50" t="s">
        <v>41</v>
      </c>
      <c r="E2" s="50">
        <v>3</v>
      </c>
      <c r="F2" s="51">
        <v>4</v>
      </c>
      <c r="G2" s="52"/>
      <c r="H2" s="53">
        <v>5</v>
      </c>
      <c r="I2" s="54"/>
      <c r="J2" s="51">
        <v>6</v>
      </c>
      <c r="K2" s="55">
        <v>7</v>
      </c>
      <c r="L2" s="50">
        <v>8</v>
      </c>
      <c r="M2" s="71">
        <v>9</v>
      </c>
      <c r="N2" s="50">
        <v>10</v>
      </c>
      <c r="O2" s="71">
        <v>11</v>
      </c>
      <c r="P2" s="71">
        <v>12</v>
      </c>
      <c r="Q2" s="56">
        <v>13</v>
      </c>
    </row>
    <row r="3" spans="1:22" ht="57">
      <c r="A3" s="20" t="s">
        <v>127</v>
      </c>
      <c r="B3" s="21" t="s">
        <v>1</v>
      </c>
      <c r="C3" s="21"/>
      <c r="D3" s="21" t="s">
        <v>42</v>
      </c>
      <c r="E3" s="21" t="s">
        <v>2</v>
      </c>
      <c r="F3" s="20" t="s">
        <v>39</v>
      </c>
      <c r="G3" s="188" t="s">
        <v>61</v>
      </c>
      <c r="H3" s="188"/>
      <c r="I3" s="189"/>
      <c r="J3" s="20" t="s">
        <v>8</v>
      </c>
      <c r="K3" s="20" t="s">
        <v>5</v>
      </c>
      <c r="L3" s="20" t="s">
        <v>3</v>
      </c>
      <c r="M3" s="72" t="s">
        <v>128</v>
      </c>
      <c r="N3" s="20" t="s">
        <v>33</v>
      </c>
      <c r="O3" s="72" t="s">
        <v>129</v>
      </c>
      <c r="P3" s="72" t="s">
        <v>130</v>
      </c>
      <c r="Q3" s="20" t="s">
        <v>20</v>
      </c>
    </row>
    <row r="4" spans="1:22" ht="24" customHeight="1">
      <c r="A4" s="22"/>
      <c r="B4" s="22"/>
      <c r="C4" s="22"/>
      <c r="D4" s="22"/>
      <c r="E4" s="22" t="s">
        <v>21</v>
      </c>
      <c r="F4" s="23"/>
      <c r="G4" s="23" t="s">
        <v>24</v>
      </c>
      <c r="H4" s="23" t="s">
        <v>6</v>
      </c>
      <c r="I4" s="23" t="s">
        <v>7</v>
      </c>
      <c r="J4" s="23"/>
      <c r="K4" s="23"/>
      <c r="L4" s="23"/>
      <c r="M4" s="23"/>
      <c r="N4" s="23"/>
      <c r="O4" s="23"/>
      <c r="P4" s="22"/>
      <c r="Q4" s="22"/>
    </row>
    <row r="5" spans="1:22" s="32" customFormat="1" ht="33" customHeight="1">
      <c r="A5" s="4"/>
      <c r="B5" s="88" t="s">
        <v>176</v>
      </c>
      <c r="C5" s="5" t="s">
        <v>30</v>
      </c>
      <c r="D5" s="88" t="s">
        <v>177</v>
      </c>
      <c r="E5" s="6"/>
      <c r="F5" s="6"/>
      <c r="G5" s="7"/>
      <c r="H5" s="6"/>
      <c r="I5" s="6"/>
      <c r="J5" s="6"/>
      <c r="K5" s="6"/>
      <c r="L5" s="6"/>
      <c r="M5" s="6"/>
      <c r="N5" s="6"/>
      <c r="O5" s="6"/>
      <c r="P5" s="6"/>
      <c r="Q5" s="6"/>
    </row>
    <row r="6" spans="1:22" s="60" customFormat="1" ht="44.25" customHeight="1">
      <c r="A6" s="3">
        <v>1</v>
      </c>
      <c r="B6" s="59" t="s">
        <v>69</v>
      </c>
      <c r="C6" s="59" t="s">
        <v>38</v>
      </c>
      <c r="D6" s="59" t="s">
        <v>64</v>
      </c>
      <c r="E6" s="15" t="s">
        <v>49</v>
      </c>
      <c r="F6" s="15" t="s">
        <v>53</v>
      </c>
      <c r="G6" s="9">
        <v>2900000</v>
      </c>
      <c r="H6" s="46">
        <f t="shared" ref="H6:H11" si="0">G6</f>
        <v>2900000</v>
      </c>
      <c r="I6" s="46">
        <f t="shared" ref="I6:I11" si="1">G6-H6</f>
        <v>0</v>
      </c>
      <c r="J6" s="15">
        <v>1</v>
      </c>
      <c r="K6" s="15" t="s">
        <v>58</v>
      </c>
      <c r="L6" s="15" t="s">
        <v>59</v>
      </c>
      <c r="M6" s="108" t="s">
        <v>156</v>
      </c>
      <c r="N6" s="108" t="s">
        <v>149</v>
      </c>
      <c r="O6" s="108" t="s">
        <v>225</v>
      </c>
      <c r="P6" s="108" t="s">
        <v>225</v>
      </c>
      <c r="Q6" s="110" t="s">
        <v>234</v>
      </c>
      <c r="S6" s="130"/>
      <c r="T6" s="32"/>
      <c r="U6" s="32"/>
      <c r="V6" s="32"/>
    </row>
    <row r="7" spans="1:22" s="60" customFormat="1" ht="44.25" customHeight="1">
      <c r="A7" s="3">
        <v>2</v>
      </c>
      <c r="B7" s="59" t="s">
        <v>68</v>
      </c>
      <c r="C7" s="59"/>
      <c r="D7" s="59" t="s">
        <v>67</v>
      </c>
      <c r="E7" s="15" t="s">
        <v>49</v>
      </c>
      <c r="F7" s="15" t="s">
        <v>54</v>
      </c>
      <c r="G7" s="9">
        <v>10000000</v>
      </c>
      <c r="H7" s="46">
        <f t="shared" si="0"/>
        <v>10000000</v>
      </c>
      <c r="I7" s="46">
        <f t="shared" si="1"/>
        <v>0</v>
      </c>
      <c r="J7" s="15">
        <v>1</v>
      </c>
      <c r="K7" s="15" t="s">
        <v>50</v>
      </c>
      <c r="L7" s="15" t="s">
        <v>44</v>
      </c>
      <c r="M7" s="108" t="s">
        <v>149</v>
      </c>
      <c r="N7" s="108" t="s">
        <v>225</v>
      </c>
      <c r="O7" s="107" t="s">
        <v>224</v>
      </c>
      <c r="P7" s="107" t="s">
        <v>224</v>
      </c>
      <c r="Q7" s="110" t="s">
        <v>235</v>
      </c>
      <c r="S7" s="130"/>
      <c r="T7" s="32"/>
      <c r="U7" s="32"/>
      <c r="V7" s="32"/>
    </row>
    <row r="8" spans="1:22" s="60" customFormat="1" ht="44.25" customHeight="1">
      <c r="A8" s="3">
        <v>3</v>
      </c>
      <c r="B8" s="59" t="s">
        <v>65</v>
      </c>
      <c r="C8" s="59"/>
      <c r="D8" s="59" t="s">
        <v>55</v>
      </c>
      <c r="E8" s="15" t="s">
        <v>49</v>
      </c>
      <c r="F8" s="15" t="s">
        <v>56</v>
      </c>
      <c r="G8" s="9">
        <v>9226590</v>
      </c>
      <c r="H8" s="46">
        <f t="shared" si="0"/>
        <v>9226590</v>
      </c>
      <c r="I8" s="46">
        <f t="shared" si="1"/>
        <v>0</v>
      </c>
      <c r="J8" s="15">
        <v>1</v>
      </c>
      <c r="K8" s="15" t="s">
        <v>50</v>
      </c>
      <c r="L8" s="15" t="s">
        <v>44</v>
      </c>
      <c r="M8" s="108" t="s">
        <v>236</v>
      </c>
      <c r="N8" s="108" t="s">
        <v>156</v>
      </c>
      <c r="O8" s="108" t="s">
        <v>225</v>
      </c>
      <c r="P8" s="108" t="s">
        <v>225</v>
      </c>
      <c r="Q8" s="110" t="s">
        <v>234</v>
      </c>
      <c r="S8" s="130"/>
    </row>
    <row r="9" spans="1:22" s="60" customFormat="1" ht="44.25" customHeight="1">
      <c r="A9" s="85">
        <v>4</v>
      </c>
      <c r="B9" s="86" t="s">
        <v>144</v>
      </c>
      <c r="C9" s="86"/>
      <c r="D9" s="86" t="s">
        <v>145</v>
      </c>
      <c r="E9" s="87" t="s">
        <v>49</v>
      </c>
      <c r="F9" s="87" t="s">
        <v>57</v>
      </c>
      <c r="G9" s="91"/>
      <c r="H9" s="91"/>
      <c r="I9" s="91"/>
      <c r="J9" s="92"/>
      <c r="K9" s="92"/>
      <c r="L9" s="92"/>
      <c r="M9" s="93"/>
      <c r="N9" s="93"/>
      <c r="O9" s="93"/>
      <c r="P9" s="93"/>
      <c r="Q9" s="94"/>
      <c r="S9" s="130"/>
    </row>
    <row r="10" spans="1:22" s="60" customFormat="1" ht="56.25" customHeight="1">
      <c r="A10" s="85">
        <v>5</v>
      </c>
      <c r="B10" s="86" t="s">
        <v>174</v>
      </c>
      <c r="C10" s="86"/>
      <c r="D10" s="86" t="s">
        <v>173</v>
      </c>
      <c r="E10" s="87" t="s">
        <v>49</v>
      </c>
      <c r="F10" s="87" t="s">
        <v>74</v>
      </c>
      <c r="G10" s="91"/>
      <c r="H10" s="91"/>
      <c r="I10" s="91"/>
      <c r="J10" s="92"/>
      <c r="K10" s="92"/>
      <c r="L10" s="92"/>
      <c r="M10" s="93"/>
      <c r="N10" s="93"/>
      <c r="O10" s="93"/>
      <c r="P10" s="93"/>
      <c r="Q10" s="94"/>
      <c r="S10" s="130"/>
    </row>
    <row r="11" spans="1:22" s="60" customFormat="1" ht="56.25" customHeight="1">
      <c r="A11" s="3">
        <v>6</v>
      </c>
      <c r="B11" s="59" t="s">
        <v>75</v>
      </c>
      <c r="C11" s="59"/>
      <c r="D11" s="59" t="s">
        <v>76</v>
      </c>
      <c r="E11" s="15" t="s">
        <v>49</v>
      </c>
      <c r="F11" s="15" t="s">
        <v>77</v>
      </c>
      <c r="G11" s="9">
        <v>12000000</v>
      </c>
      <c r="H11" s="46">
        <f t="shared" si="0"/>
        <v>12000000</v>
      </c>
      <c r="I11" s="46">
        <f t="shared" si="1"/>
        <v>0</v>
      </c>
      <c r="J11" s="15">
        <v>1</v>
      </c>
      <c r="K11" s="47" t="s">
        <v>50</v>
      </c>
      <c r="L11" s="47" t="s">
        <v>44</v>
      </c>
      <c r="M11" s="108" t="s">
        <v>236</v>
      </c>
      <c r="N11" s="108" t="s">
        <v>156</v>
      </c>
      <c r="O11" s="108" t="s">
        <v>225</v>
      </c>
      <c r="P11" s="108" t="s">
        <v>225</v>
      </c>
      <c r="Q11" s="110" t="s">
        <v>200</v>
      </c>
      <c r="S11" s="130"/>
    </row>
    <row r="12" spans="1:22" s="60" customFormat="1" ht="56.25" customHeight="1">
      <c r="A12" s="3">
        <v>7</v>
      </c>
      <c r="B12" s="59" t="s">
        <v>151</v>
      </c>
      <c r="C12" s="79"/>
      <c r="D12" s="59" t="s">
        <v>152</v>
      </c>
      <c r="E12" s="15" t="s">
        <v>49</v>
      </c>
      <c r="F12" s="15" t="s">
        <v>160</v>
      </c>
      <c r="G12" s="9">
        <v>1100000</v>
      </c>
      <c r="H12" s="46">
        <f t="shared" ref="H12:H20" si="2">G12</f>
        <v>1100000</v>
      </c>
      <c r="I12" s="46">
        <f t="shared" ref="I12:I20" si="3">G12-H12</f>
        <v>0</v>
      </c>
      <c r="J12" s="15">
        <v>1</v>
      </c>
      <c r="K12" s="47" t="s">
        <v>58</v>
      </c>
      <c r="L12" s="47" t="s">
        <v>59</v>
      </c>
      <c r="M12" s="108" t="s">
        <v>81</v>
      </c>
      <c r="N12" s="108" t="s">
        <v>87</v>
      </c>
      <c r="O12" s="107" t="s">
        <v>156</v>
      </c>
      <c r="P12" s="111" t="s">
        <v>149</v>
      </c>
      <c r="Q12" s="110" t="s">
        <v>221</v>
      </c>
      <c r="S12" s="130"/>
    </row>
    <row r="13" spans="1:22" s="60" customFormat="1" ht="56.25" customHeight="1">
      <c r="A13" s="3">
        <v>8</v>
      </c>
      <c r="B13" s="59" t="s">
        <v>157</v>
      </c>
      <c r="C13" s="79"/>
      <c r="D13" s="59" t="s">
        <v>158</v>
      </c>
      <c r="E13" s="15" t="s">
        <v>159</v>
      </c>
      <c r="F13" s="15" t="s">
        <v>161</v>
      </c>
      <c r="G13" s="9">
        <v>2000000</v>
      </c>
      <c r="H13" s="46">
        <f t="shared" si="2"/>
        <v>2000000</v>
      </c>
      <c r="I13" s="46">
        <f t="shared" si="3"/>
        <v>0</v>
      </c>
      <c r="J13" s="15">
        <v>1</v>
      </c>
      <c r="K13" s="47" t="s">
        <v>50</v>
      </c>
      <c r="L13" s="15" t="s">
        <v>44</v>
      </c>
      <c r="M13" s="108" t="s">
        <v>81</v>
      </c>
      <c r="N13" s="108" t="s">
        <v>87</v>
      </c>
      <c r="O13" s="107" t="s">
        <v>156</v>
      </c>
      <c r="P13" s="111" t="s">
        <v>149</v>
      </c>
      <c r="Q13" s="110" t="s">
        <v>222</v>
      </c>
      <c r="S13" s="130"/>
    </row>
    <row r="14" spans="1:22" s="60" customFormat="1" ht="56.25" customHeight="1">
      <c r="A14" s="3">
        <v>9</v>
      </c>
      <c r="B14" s="59" t="s">
        <v>162</v>
      </c>
      <c r="C14" s="79"/>
      <c r="D14" s="59" t="s">
        <v>163</v>
      </c>
      <c r="E14" s="15" t="s">
        <v>159</v>
      </c>
      <c r="F14" s="15" t="s">
        <v>164</v>
      </c>
      <c r="G14" s="9">
        <v>2500000</v>
      </c>
      <c r="H14" s="46">
        <f t="shared" si="2"/>
        <v>2500000</v>
      </c>
      <c r="I14" s="46">
        <f t="shared" si="3"/>
        <v>0</v>
      </c>
      <c r="J14" s="15">
        <v>1</v>
      </c>
      <c r="K14" s="47" t="s">
        <v>50</v>
      </c>
      <c r="L14" s="47" t="s">
        <v>44</v>
      </c>
      <c r="M14" s="108" t="s">
        <v>81</v>
      </c>
      <c r="N14" s="108" t="s">
        <v>87</v>
      </c>
      <c r="O14" s="107" t="s">
        <v>156</v>
      </c>
      <c r="P14" s="111" t="s">
        <v>156</v>
      </c>
      <c r="Q14" s="110" t="s">
        <v>221</v>
      </c>
      <c r="S14" s="130"/>
    </row>
    <row r="15" spans="1:22" s="60" customFormat="1" ht="54" customHeight="1">
      <c r="A15" s="85">
        <v>10</v>
      </c>
      <c r="B15" s="86" t="s">
        <v>238</v>
      </c>
      <c r="C15" s="86"/>
      <c r="D15" s="86" t="s">
        <v>239</v>
      </c>
      <c r="E15" s="87" t="s">
        <v>165</v>
      </c>
      <c r="F15" s="129" t="s">
        <v>241</v>
      </c>
      <c r="G15" s="190" t="s">
        <v>240</v>
      </c>
      <c r="H15" s="190"/>
      <c r="I15" s="190"/>
      <c r="J15" s="190"/>
      <c r="K15" s="190"/>
      <c r="L15" s="190"/>
      <c r="M15" s="190"/>
      <c r="N15" s="190"/>
      <c r="O15" s="190"/>
      <c r="P15" s="190"/>
      <c r="Q15" s="191"/>
      <c r="S15" s="130"/>
    </row>
    <row r="16" spans="1:22" s="32" customFormat="1" ht="39.75" customHeight="1">
      <c r="A16" s="3">
        <v>11</v>
      </c>
      <c r="B16" s="59" t="s">
        <v>168</v>
      </c>
      <c r="C16" s="79"/>
      <c r="D16" s="59" t="s">
        <v>169</v>
      </c>
      <c r="E16" s="15" t="s">
        <v>165</v>
      </c>
      <c r="F16" s="15" t="s">
        <v>210</v>
      </c>
      <c r="G16" s="9">
        <v>500000</v>
      </c>
      <c r="H16" s="46">
        <f t="shared" si="2"/>
        <v>500000</v>
      </c>
      <c r="I16" s="46">
        <f t="shared" si="3"/>
        <v>0</v>
      </c>
      <c r="J16" s="15">
        <v>1</v>
      </c>
      <c r="K16" s="15" t="s">
        <v>58</v>
      </c>
      <c r="L16" s="15" t="s">
        <v>59</v>
      </c>
      <c r="M16" s="105" t="s">
        <v>87</v>
      </c>
      <c r="N16" s="105" t="s">
        <v>156</v>
      </c>
      <c r="O16" s="107" t="s">
        <v>223</v>
      </c>
      <c r="P16" s="107" t="s">
        <v>223</v>
      </c>
      <c r="Q16" s="112" t="s">
        <v>224</v>
      </c>
      <c r="S16" s="130"/>
    </row>
    <row r="17" spans="1:19" s="32" customFormat="1" ht="102" customHeight="1">
      <c r="A17" s="109">
        <v>12</v>
      </c>
      <c r="B17" s="100" t="s">
        <v>232</v>
      </c>
      <c r="C17" s="100"/>
      <c r="D17" s="100" t="s">
        <v>233</v>
      </c>
      <c r="E17" s="105" t="s">
        <v>165</v>
      </c>
      <c r="F17" s="128" t="s">
        <v>242</v>
      </c>
      <c r="G17" s="101">
        <v>304865</v>
      </c>
      <c r="H17" s="106">
        <f t="shared" si="2"/>
        <v>304865</v>
      </c>
      <c r="I17" s="106">
        <f t="shared" si="3"/>
        <v>0</v>
      </c>
      <c r="J17" s="105">
        <v>1</v>
      </c>
      <c r="K17" s="105" t="s">
        <v>50</v>
      </c>
      <c r="L17" s="105" t="s">
        <v>44</v>
      </c>
      <c r="M17" s="105" t="s">
        <v>87</v>
      </c>
      <c r="N17" s="105" t="s">
        <v>156</v>
      </c>
      <c r="O17" s="107" t="s">
        <v>223</v>
      </c>
      <c r="P17" s="107" t="s">
        <v>223</v>
      </c>
      <c r="Q17" s="112" t="s">
        <v>224</v>
      </c>
      <c r="S17" s="130"/>
    </row>
    <row r="18" spans="1:19" s="32" customFormat="1" ht="39.75" customHeight="1">
      <c r="A18" s="3">
        <v>13</v>
      </c>
      <c r="B18" s="59" t="s">
        <v>172</v>
      </c>
      <c r="C18" s="59"/>
      <c r="D18" s="59" t="s">
        <v>191</v>
      </c>
      <c r="E18" s="15" t="s">
        <v>165</v>
      </c>
      <c r="F18" s="15" t="s">
        <v>212</v>
      </c>
      <c r="G18" s="9">
        <v>200000</v>
      </c>
      <c r="H18" s="46">
        <f t="shared" si="2"/>
        <v>200000</v>
      </c>
      <c r="I18" s="46">
        <f t="shared" si="3"/>
        <v>0</v>
      </c>
      <c r="J18" s="15">
        <v>1</v>
      </c>
      <c r="K18" s="15" t="s">
        <v>58</v>
      </c>
      <c r="L18" s="15" t="s">
        <v>59</v>
      </c>
      <c r="M18" s="105" t="s">
        <v>87</v>
      </c>
      <c r="N18" s="105" t="s">
        <v>156</v>
      </c>
      <c r="O18" s="107" t="s">
        <v>223</v>
      </c>
      <c r="P18" s="107" t="s">
        <v>223</v>
      </c>
      <c r="Q18" s="112" t="s">
        <v>224</v>
      </c>
      <c r="S18" s="130"/>
    </row>
    <row r="19" spans="1:19" s="32" customFormat="1" ht="55.5" customHeight="1">
      <c r="A19" s="3">
        <v>14</v>
      </c>
      <c r="B19" s="59" t="s">
        <v>206</v>
      </c>
      <c r="C19" s="59"/>
      <c r="D19" s="59" t="s">
        <v>207</v>
      </c>
      <c r="E19" s="15" t="s">
        <v>165</v>
      </c>
      <c r="F19" s="15" t="s">
        <v>213</v>
      </c>
      <c r="G19" s="9">
        <v>365221.8</v>
      </c>
      <c r="H19" s="46">
        <f t="shared" si="2"/>
        <v>365221.8</v>
      </c>
      <c r="I19" s="46">
        <f t="shared" si="3"/>
        <v>0</v>
      </c>
      <c r="J19" s="15">
        <v>1</v>
      </c>
      <c r="K19" s="15" t="s">
        <v>58</v>
      </c>
      <c r="L19" s="15" t="s">
        <v>59</v>
      </c>
      <c r="M19" s="113" t="s">
        <v>155</v>
      </c>
      <c r="N19" s="105" t="s">
        <v>215</v>
      </c>
      <c r="O19" s="107" t="s">
        <v>137</v>
      </c>
      <c r="P19" s="107" t="s">
        <v>137</v>
      </c>
      <c r="Q19" s="105" t="s">
        <v>223</v>
      </c>
      <c r="S19" s="130"/>
    </row>
    <row r="20" spans="1:19" s="32" customFormat="1" ht="39.75" customHeight="1">
      <c r="A20" s="3">
        <v>15</v>
      </c>
      <c r="B20" s="59" t="s">
        <v>189</v>
      </c>
      <c r="C20" s="59"/>
      <c r="D20" s="59" t="s">
        <v>190</v>
      </c>
      <c r="E20" s="15" t="s">
        <v>165</v>
      </c>
      <c r="F20" s="15" t="s">
        <v>214</v>
      </c>
      <c r="G20" s="9">
        <v>2000000</v>
      </c>
      <c r="H20" s="46">
        <f t="shared" si="2"/>
        <v>2000000</v>
      </c>
      <c r="I20" s="46">
        <f t="shared" si="3"/>
        <v>0</v>
      </c>
      <c r="J20" s="15">
        <v>1</v>
      </c>
      <c r="K20" s="47" t="s">
        <v>50</v>
      </c>
      <c r="L20" s="15" t="s">
        <v>44</v>
      </c>
      <c r="M20" s="108" t="s">
        <v>150</v>
      </c>
      <c r="N20" s="108" t="s">
        <v>225</v>
      </c>
      <c r="O20" s="108" t="s">
        <v>220</v>
      </c>
      <c r="P20" s="107" t="s">
        <v>224</v>
      </c>
      <c r="Q20" s="114" t="s">
        <v>226</v>
      </c>
      <c r="S20" s="130"/>
    </row>
    <row r="21" spans="1:19" s="32" customFormat="1" ht="57">
      <c r="A21" s="3">
        <v>16</v>
      </c>
      <c r="B21" s="59" t="s">
        <v>178</v>
      </c>
      <c r="C21" s="59"/>
      <c r="D21" s="59" t="s">
        <v>179</v>
      </c>
      <c r="E21" s="15" t="s">
        <v>165</v>
      </c>
      <c r="F21" s="15" t="s">
        <v>180</v>
      </c>
      <c r="G21" s="9">
        <v>236042.8</v>
      </c>
      <c r="H21" s="46">
        <f>+G21</f>
        <v>236042.8</v>
      </c>
      <c r="I21" s="46">
        <f>+G21-H21</f>
        <v>0</v>
      </c>
      <c r="J21" s="89" t="s">
        <v>181</v>
      </c>
      <c r="K21" s="47" t="s">
        <v>58</v>
      </c>
      <c r="L21" s="47" t="s">
        <v>59</v>
      </c>
      <c r="M21" s="97" t="s">
        <v>182</v>
      </c>
      <c r="N21" s="48" t="s">
        <v>188</v>
      </c>
      <c r="O21" s="48" t="s">
        <v>147</v>
      </c>
      <c r="P21" s="48" t="s">
        <v>147</v>
      </c>
      <c r="Q21" s="115" t="s">
        <v>227</v>
      </c>
      <c r="S21" s="130"/>
    </row>
    <row r="22" spans="1:19" s="32" customFormat="1" ht="40.5" customHeight="1">
      <c r="A22" s="2"/>
      <c r="B22" s="18" t="s">
        <v>204</v>
      </c>
      <c r="C22" s="10" t="s">
        <v>35</v>
      </c>
      <c r="D22" s="18" t="s">
        <v>205</v>
      </c>
      <c r="E22" s="8"/>
      <c r="F22" s="8"/>
      <c r="G22" s="102">
        <f>SUM(G6:G21)</f>
        <v>43332719.599999994</v>
      </c>
      <c r="H22" s="102">
        <f>SUM(H6:H21)</f>
        <v>43332719.599999994</v>
      </c>
      <c r="I22" s="31">
        <f>SUM(I16:I21)</f>
        <v>0</v>
      </c>
      <c r="J22" s="15"/>
      <c r="K22" s="15"/>
      <c r="L22" s="8"/>
      <c r="M22" s="8"/>
      <c r="N22" s="8"/>
      <c r="O22" s="8"/>
      <c r="P22" s="8"/>
      <c r="Q22" s="8"/>
      <c r="S22" s="130"/>
    </row>
    <row r="23" spans="1:19" s="32" customFormat="1" ht="28.5" customHeight="1">
      <c r="A23" s="4"/>
      <c r="B23" s="5" t="s">
        <v>28</v>
      </c>
      <c r="C23" s="5" t="s">
        <v>32</v>
      </c>
      <c r="D23" s="5" t="s">
        <v>32</v>
      </c>
      <c r="E23" s="6"/>
      <c r="F23" s="6"/>
      <c r="G23" s="7"/>
      <c r="H23" s="14"/>
      <c r="I23" s="14"/>
      <c r="J23" s="6"/>
      <c r="K23" s="6"/>
      <c r="L23" s="6"/>
      <c r="M23" s="6"/>
      <c r="N23" s="6"/>
      <c r="O23" s="6"/>
      <c r="P23" s="6"/>
      <c r="Q23" s="6"/>
      <c r="S23" s="130"/>
    </row>
    <row r="24" spans="1:19" s="32" customFormat="1" ht="24" hidden="1" customHeight="1">
      <c r="A24" s="3">
        <v>1</v>
      </c>
      <c r="B24" s="16" t="s">
        <v>40</v>
      </c>
      <c r="C24" s="16" t="s">
        <v>36</v>
      </c>
      <c r="D24" s="16" t="s">
        <v>46</v>
      </c>
      <c r="E24" s="15" t="s">
        <v>22</v>
      </c>
      <c r="F24" s="15" t="s">
        <v>51</v>
      </c>
      <c r="G24" s="46" t="s">
        <v>21</v>
      </c>
      <c r="H24" s="46" t="str">
        <f>G24</f>
        <v xml:space="preserve"> </v>
      </c>
      <c r="I24" s="9" t="s">
        <v>21</v>
      </c>
      <c r="J24" s="15">
        <v>1</v>
      </c>
      <c r="K24" s="15" t="s">
        <v>45</v>
      </c>
      <c r="L24" s="15" t="s">
        <v>21</v>
      </c>
      <c r="M24" s="49" t="s">
        <v>21</v>
      </c>
      <c r="N24" s="49" t="s">
        <v>21</v>
      </c>
      <c r="O24" s="49"/>
      <c r="P24" s="47" t="s">
        <v>21</v>
      </c>
      <c r="Q24" s="47" t="s">
        <v>21</v>
      </c>
      <c r="S24" s="130"/>
    </row>
    <row r="25" spans="1:19" s="32" customFormat="1" ht="42.75" customHeight="1">
      <c r="A25" s="3">
        <v>1</v>
      </c>
      <c r="B25" s="38" t="s">
        <v>70</v>
      </c>
      <c r="C25" s="16" t="s">
        <v>37</v>
      </c>
      <c r="D25" s="38" t="s">
        <v>63</v>
      </c>
      <c r="E25" s="15" t="s">
        <v>22</v>
      </c>
      <c r="F25" s="89" t="s">
        <v>231</v>
      </c>
      <c r="G25" s="9">
        <v>2769654</v>
      </c>
      <c r="H25" s="9">
        <f>G25</f>
        <v>2769654</v>
      </c>
      <c r="I25" s="9">
        <v>0</v>
      </c>
      <c r="J25" s="15">
        <v>1</v>
      </c>
      <c r="K25" s="15" t="s">
        <v>23</v>
      </c>
      <c r="L25" s="15" t="s">
        <v>44</v>
      </c>
      <c r="M25" s="49" t="s">
        <v>131</v>
      </c>
      <c r="N25" s="111" t="s">
        <v>132</v>
      </c>
      <c r="O25" s="116" t="s">
        <v>228</v>
      </c>
      <c r="P25" s="116" t="s">
        <v>229</v>
      </c>
      <c r="Q25" s="117" t="s">
        <v>230</v>
      </c>
      <c r="S25" s="130"/>
    </row>
    <row r="26" spans="1:19" s="32" customFormat="1" ht="35.25" customHeight="1">
      <c r="A26" s="3"/>
      <c r="B26" s="18" t="s">
        <v>203</v>
      </c>
      <c r="C26" s="18" t="s">
        <v>34</v>
      </c>
      <c r="D26" s="18" t="s">
        <v>34</v>
      </c>
      <c r="E26" s="8"/>
      <c r="F26" s="8"/>
      <c r="G26" s="102">
        <f>SUM(G24:G25)</f>
        <v>2769654</v>
      </c>
      <c r="H26" s="102">
        <f>SUM(H24:H25)</f>
        <v>2769654</v>
      </c>
      <c r="I26" s="31">
        <f>SUM(I24:I25)</f>
        <v>0</v>
      </c>
      <c r="J26" s="15"/>
      <c r="K26" s="15"/>
      <c r="L26" s="8"/>
      <c r="M26" s="8"/>
      <c r="N26" s="15"/>
      <c r="O26" s="15"/>
      <c r="P26" s="15"/>
      <c r="Q26" s="15"/>
      <c r="S26" s="130"/>
    </row>
    <row r="27" spans="1:19" s="32" customFormat="1" ht="18" customHeight="1">
      <c r="A27" s="3"/>
      <c r="B27" s="18"/>
      <c r="C27" s="18"/>
      <c r="D27" s="18"/>
      <c r="E27" s="8"/>
      <c r="F27" s="8"/>
      <c r="G27" s="31" t="s">
        <v>21</v>
      </c>
      <c r="H27" s="31"/>
      <c r="I27" s="31"/>
      <c r="J27" s="15"/>
      <c r="K27" s="15"/>
      <c r="L27" s="8"/>
      <c r="M27" s="8"/>
      <c r="N27" s="8"/>
      <c r="O27" s="8"/>
      <c r="P27" s="15"/>
      <c r="Q27" s="8"/>
      <c r="S27" s="130"/>
    </row>
    <row r="28" spans="1:19" s="32" customFormat="1" ht="18" customHeight="1">
      <c r="A28" s="3"/>
      <c r="B28" s="42" t="s">
        <v>43</v>
      </c>
      <c r="C28" s="43"/>
      <c r="D28" s="44" t="s">
        <v>52</v>
      </c>
      <c r="E28" s="15"/>
      <c r="F28" s="15"/>
      <c r="G28" s="31">
        <v>1606056</v>
      </c>
      <c r="H28" s="31">
        <f>+G28</f>
        <v>1606056</v>
      </c>
      <c r="I28" s="31"/>
      <c r="J28" s="15"/>
      <c r="K28" s="15"/>
      <c r="L28" s="8"/>
      <c r="M28" s="8"/>
      <c r="N28" s="8"/>
      <c r="O28" s="8"/>
      <c r="P28" s="15"/>
      <c r="Q28" s="8"/>
      <c r="S28" s="130"/>
    </row>
    <row r="29" spans="1:19" s="32" customFormat="1" ht="45.75" customHeight="1">
      <c r="A29" s="2"/>
      <c r="B29" s="10" t="s">
        <v>4</v>
      </c>
      <c r="C29" s="10" t="s">
        <v>31</v>
      </c>
      <c r="D29" s="10" t="s">
        <v>31</v>
      </c>
      <c r="E29" s="8"/>
      <c r="F29" s="8"/>
      <c r="G29" s="118">
        <f>+G26+G22+G28</f>
        <v>47708429.599999994</v>
      </c>
      <c r="H29" s="118">
        <f>+H26+H22+H28</f>
        <v>47708429.599999994</v>
      </c>
      <c r="I29" s="58">
        <f>+I26+I22</f>
        <v>0</v>
      </c>
      <c r="J29" s="15"/>
      <c r="K29" s="15"/>
      <c r="L29" s="8"/>
      <c r="M29" s="8"/>
      <c r="N29" s="8"/>
      <c r="O29" s="8"/>
      <c r="P29" s="8"/>
      <c r="Q29" s="8"/>
      <c r="S29" s="130"/>
    </row>
    <row r="30" spans="1:19" s="32" customFormat="1" ht="22.5" customHeight="1">
      <c r="A30" s="33"/>
      <c r="B30" s="34"/>
      <c r="C30" s="34"/>
      <c r="D30" s="34"/>
      <c r="E30" s="19"/>
      <c r="F30" s="19"/>
      <c r="G30" s="35"/>
      <c r="H30" s="35"/>
      <c r="I30" s="35"/>
      <c r="J30" s="35"/>
      <c r="K30" s="19"/>
      <c r="L30" s="19"/>
      <c r="M30" s="19"/>
      <c r="N30" s="19"/>
      <c r="O30" s="19"/>
      <c r="P30" s="19"/>
      <c r="Q30" s="19"/>
    </row>
    <row r="31" spans="1:19" ht="17.25" hidden="1" customHeight="1">
      <c r="A31" s="24" t="s">
        <v>11</v>
      </c>
      <c r="B31" s="40" t="s">
        <v>14</v>
      </c>
      <c r="C31" s="40"/>
      <c r="D31" s="40"/>
      <c r="E31" s="36"/>
      <c r="F31" s="36"/>
      <c r="G31" s="36"/>
      <c r="H31" s="41" t="s">
        <v>21</v>
      </c>
      <c r="I31" s="36"/>
      <c r="J31" s="36"/>
      <c r="K31" s="36"/>
      <c r="L31" s="37"/>
      <c r="M31" s="27"/>
      <c r="N31" s="27"/>
      <c r="O31" s="27"/>
      <c r="P31" s="27"/>
      <c r="Q31" s="27"/>
    </row>
    <row r="32" spans="1:19" ht="16.5" hidden="1">
      <c r="A32" s="24" t="s">
        <v>12</v>
      </c>
      <c r="B32" s="25" t="s">
        <v>48</v>
      </c>
      <c r="C32" s="25"/>
      <c r="D32" s="25"/>
      <c r="E32" s="26"/>
      <c r="F32" s="26"/>
      <c r="G32" s="26"/>
      <c r="H32" s="28" t="s">
        <v>21</v>
      </c>
      <c r="I32" s="26"/>
      <c r="J32" s="26"/>
      <c r="K32" s="26"/>
      <c r="L32" s="26"/>
      <c r="M32" s="26"/>
      <c r="N32" s="26"/>
      <c r="O32" s="26"/>
      <c r="P32" s="26"/>
      <c r="Q32" s="26"/>
    </row>
    <row r="33" spans="1:22" ht="16.5" hidden="1">
      <c r="A33" s="24"/>
      <c r="B33" s="25" t="s">
        <v>26</v>
      </c>
      <c r="C33" s="25"/>
      <c r="D33" s="25"/>
      <c r="E33" s="27"/>
      <c r="F33" s="27"/>
      <c r="G33" s="27"/>
      <c r="H33" s="41" t="s">
        <v>21</v>
      </c>
      <c r="I33" s="27"/>
      <c r="J33" s="27"/>
      <c r="K33" s="27"/>
      <c r="L33" s="27"/>
      <c r="M33" s="27"/>
      <c r="N33" s="27"/>
      <c r="O33" s="27"/>
      <c r="P33" s="27"/>
      <c r="Q33" s="27"/>
    </row>
    <row r="34" spans="1:22" ht="16.5" hidden="1">
      <c r="A34" s="24" t="s">
        <v>13</v>
      </c>
      <c r="B34" s="25" t="s">
        <v>27</v>
      </c>
      <c r="C34" s="25"/>
      <c r="D34" s="25"/>
      <c r="E34" s="26"/>
      <c r="F34" s="26"/>
      <c r="G34" s="26"/>
      <c r="H34" s="26" t="s">
        <v>21</v>
      </c>
      <c r="I34" s="26"/>
      <c r="J34" s="26"/>
      <c r="K34" s="26"/>
      <c r="L34" s="27"/>
      <c r="M34" s="27"/>
      <c r="N34" s="27"/>
      <c r="O34" s="27"/>
      <c r="P34" s="27"/>
      <c r="Q34" s="27"/>
    </row>
    <row r="35" spans="1:22" ht="16.5" hidden="1">
      <c r="A35" s="24"/>
      <c r="B35" s="195" t="s">
        <v>16</v>
      </c>
      <c r="C35" s="183"/>
      <c r="D35" s="183"/>
      <c r="E35" s="183"/>
      <c r="F35" s="183"/>
      <c r="G35" s="183"/>
      <c r="H35" s="26"/>
      <c r="I35" s="26"/>
      <c r="J35" s="26"/>
      <c r="K35" s="26"/>
      <c r="L35" s="27"/>
      <c r="M35" s="27"/>
      <c r="N35" s="27"/>
      <c r="O35" s="27"/>
      <c r="P35" s="27"/>
      <c r="Q35" s="27"/>
    </row>
    <row r="36" spans="1:22" ht="16.5" hidden="1">
      <c r="A36" s="24" t="s">
        <v>15</v>
      </c>
      <c r="B36" s="25" t="s">
        <v>25</v>
      </c>
      <c r="C36" s="25"/>
      <c r="D36" s="25"/>
      <c r="E36" s="26"/>
      <c r="F36" s="26"/>
      <c r="G36" s="26"/>
      <c r="H36" s="26"/>
      <c r="I36" s="26"/>
      <c r="J36" s="26"/>
      <c r="K36" s="26"/>
      <c r="L36" s="27"/>
      <c r="M36" s="27"/>
      <c r="N36" s="27"/>
      <c r="O36" s="27"/>
      <c r="P36" s="27"/>
      <c r="Q36" s="27"/>
    </row>
    <row r="37" spans="1:22" ht="16.5" hidden="1">
      <c r="A37" s="24"/>
      <c r="B37" s="25" t="s">
        <v>17</v>
      </c>
      <c r="C37" s="25"/>
      <c r="D37" s="25"/>
      <c r="E37" s="26"/>
      <c r="F37" s="26"/>
      <c r="G37" s="26"/>
      <c r="H37" s="26"/>
      <c r="I37" s="26"/>
      <c r="J37" s="26"/>
      <c r="K37" s="26"/>
      <c r="L37" s="27"/>
      <c r="M37" s="27"/>
      <c r="N37" s="27"/>
      <c r="O37" s="27"/>
      <c r="P37" s="27"/>
      <c r="Q37" s="27"/>
    </row>
    <row r="38" spans="1:22">
      <c r="A38" s="63" t="s">
        <v>89</v>
      </c>
      <c r="B38" s="64"/>
      <c r="C38" s="64"/>
      <c r="D38" s="64"/>
      <c r="E38" s="64"/>
      <c r="F38" s="64"/>
      <c r="G38" s="45"/>
      <c r="K38" s="1" t="s">
        <v>21</v>
      </c>
    </row>
    <row r="39" spans="1:22">
      <c r="A39" s="63" t="s">
        <v>90</v>
      </c>
      <c r="B39" s="65"/>
      <c r="C39" s="65"/>
      <c r="D39" s="65"/>
      <c r="E39" s="65"/>
      <c r="F39" s="65"/>
      <c r="G39" s="45" t="s">
        <v>21</v>
      </c>
      <c r="H39" s="45" t="s">
        <v>21</v>
      </c>
      <c r="K39" s="1" t="s">
        <v>21</v>
      </c>
    </row>
    <row r="40" spans="1:22">
      <c r="A40" s="66" t="s">
        <v>91</v>
      </c>
      <c r="B40" s="65" t="s">
        <v>92</v>
      </c>
      <c r="C40" s="65"/>
      <c r="D40" s="65"/>
      <c r="E40" s="65"/>
      <c r="F40" s="65"/>
      <c r="H40" s="29" t="s">
        <v>21</v>
      </c>
      <c r="K40" s="1" t="s">
        <v>21</v>
      </c>
    </row>
    <row r="41" spans="1:22">
      <c r="A41" s="66" t="s">
        <v>93</v>
      </c>
      <c r="B41" s="65" t="s">
        <v>94</v>
      </c>
      <c r="C41" s="65"/>
      <c r="D41" s="65"/>
      <c r="E41" s="65"/>
      <c r="F41" s="65"/>
      <c r="G41" s="29" t="s">
        <v>21</v>
      </c>
      <c r="H41" s="29" t="s">
        <v>21</v>
      </c>
    </row>
    <row r="42" spans="1:22" s="1" customFormat="1">
      <c r="A42" s="66" t="s">
        <v>95</v>
      </c>
      <c r="B42" s="65" t="s">
        <v>96</v>
      </c>
      <c r="C42" s="65"/>
      <c r="D42" s="65"/>
      <c r="E42" s="65"/>
      <c r="F42" s="65"/>
      <c r="H42" s="1" t="s">
        <v>21</v>
      </c>
      <c r="K42" s="1" t="s">
        <v>21</v>
      </c>
      <c r="R42" s="39"/>
      <c r="S42" s="39"/>
      <c r="T42" s="39"/>
      <c r="U42" s="39"/>
      <c r="V42" s="39"/>
    </row>
    <row r="43" spans="1:22" s="1" customFormat="1">
      <c r="A43" s="193" t="s">
        <v>97</v>
      </c>
      <c r="B43" s="65" t="s">
        <v>98</v>
      </c>
      <c r="C43" s="65"/>
      <c r="D43" s="65"/>
      <c r="E43" s="65"/>
      <c r="F43" s="65"/>
      <c r="G43" s="30" t="s">
        <v>21</v>
      </c>
      <c r="H43" s="45" t="s">
        <v>21</v>
      </c>
      <c r="R43" s="39"/>
      <c r="S43" s="39"/>
      <c r="T43" s="39"/>
      <c r="U43" s="39"/>
      <c r="V43" s="39"/>
    </row>
    <row r="44" spans="1:22" s="1" customFormat="1">
      <c r="A44" s="193"/>
      <c r="B44" s="65" t="s">
        <v>99</v>
      </c>
      <c r="C44" s="65"/>
      <c r="D44" s="65"/>
      <c r="E44" s="65"/>
      <c r="F44" s="65"/>
      <c r="R44" s="39"/>
      <c r="S44" s="39"/>
      <c r="T44" s="39"/>
      <c r="U44" s="39"/>
      <c r="V44" s="39"/>
    </row>
    <row r="45" spans="1:22" s="1" customFormat="1">
      <c r="A45" s="193"/>
      <c r="B45" s="65" t="s">
        <v>100</v>
      </c>
      <c r="C45" s="65"/>
      <c r="D45" s="65"/>
      <c r="E45" s="65"/>
      <c r="F45" s="65"/>
      <c r="R45" s="39"/>
      <c r="S45" s="39"/>
      <c r="T45" s="39"/>
      <c r="U45" s="39"/>
      <c r="V45" s="39"/>
    </row>
    <row r="46" spans="1:22" s="1" customFormat="1">
      <c r="A46" s="193"/>
      <c r="B46" s="65" t="s">
        <v>101</v>
      </c>
      <c r="C46" s="65"/>
      <c r="D46" s="65"/>
      <c r="E46" s="65"/>
      <c r="F46" s="65"/>
      <c r="R46" s="39"/>
      <c r="S46" s="39"/>
      <c r="T46" s="39"/>
      <c r="U46" s="39"/>
      <c r="V46" s="39"/>
    </row>
    <row r="47" spans="1:22" s="1" customFormat="1" ht="25.5">
      <c r="A47" s="67" t="s">
        <v>102</v>
      </c>
      <c r="B47" s="65" t="s">
        <v>103</v>
      </c>
      <c r="C47" s="65"/>
      <c r="D47" s="65"/>
      <c r="E47" s="65"/>
      <c r="F47" s="65"/>
      <c r="R47" s="39"/>
      <c r="S47" s="39"/>
      <c r="T47" s="39"/>
      <c r="U47" s="39"/>
      <c r="V47" s="39"/>
    </row>
    <row r="48" spans="1:22" s="1" customFormat="1">
      <c r="A48" s="65"/>
      <c r="B48" s="65" t="s">
        <v>104</v>
      </c>
      <c r="C48" s="65"/>
      <c r="D48" s="65"/>
      <c r="E48" s="65"/>
      <c r="F48" s="65"/>
      <c r="R48" s="39"/>
      <c r="S48" s="39"/>
      <c r="T48" s="39"/>
      <c r="U48" s="39"/>
      <c r="V48" s="39"/>
    </row>
    <row r="49" spans="1:22" s="1" customFormat="1">
      <c r="A49" s="64"/>
      <c r="B49" s="64"/>
      <c r="C49" s="64"/>
      <c r="D49" s="64"/>
      <c r="E49" s="64"/>
      <c r="F49" s="64"/>
      <c r="R49" s="39"/>
      <c r="S49" s="39"/>
      <c r="T49" s="39"/>
      <c r="U49" s="39"/>
      <c r="V49" s="39"/>
    </row>
    <row r="50" spans="1:22" s="1" customFormat="1">
      <c r="A50" s="63" t="s">
        <v>107</v>
      </c>
      <c r="B50" s="64"/>
      <c r="C50" s="64"/>
      <c r="D50" s="64"/>
      <c r="E50" s="64"/>
      <c r="F50" s="64"/>
      <c r="R50" s="39"/>
      <c r="S50" s="39"/>
      <c r="T50" s="39"/>
      <c r="U50" s="39"/>
      <c r="V50" s="39"/>
    </row>
    <row r="51" spans="1:22" s="1" customFormat="1">
      <c r="A51" s="66" t="s">
        <v>91</v>
      </c>
      <c r="B51" s="182" t="s">
        <v>108</v>
      </c>
      <c r="C51" s="182"/>
      <c r="D51" s="182"/>
      <c r="E51" s="182"/>
      <c r="F51" s="182"/>
      <c r="R51" s="39"/>
      <c r="S51" s="39"/>
      <c r="T51" s="39"/>
      <c r="U51" s="39"/>
      <c r="V51" s="39"/>
    </row>
    <row r="52" spans="1:22" s="1" customFormat="1">
      <c r="A52" s="66" t="s">
        <v>93</v>
      </c>
      <c r="B52" s="182" t="s">
        <v>109</v>
      </c>
      <c r="C52" s="182"/>
      <c r="D52" s="182"/>
      <c r="E52" s="182"/>
      <c r="F52" s="183"/>
      <c r="R52" s="39"/>
      <c r="S52" s="39"/>
      <c r="T52" s="39"/>
      <c r="U52" s="39"/>
      <c r="V52" s="39"/>
    </row>
    <row r="53" spans="1:22" s="1" customFormat="1" ht="25.5">
      <c r="A53" s="67" t="s">
        <v>110</v>
      </c>
      <c r="B53" s="65" t="s">
        <v>111</v>
      </c>
      <c r="C53" s="65"/>
      <c r="D53" s="65"/>
      <c r="E53" s="65"/>
      <c r="F53" s="65"/>
      <c r="R53" s="39"/>
      <c r="S53" s="39"/>
      <c r="T53" s="39"/>
      <c r="U53" s="39"/>
      <c r="V53" s="39"/>
    </row>
    <row r="54" spans="1:22" s="1" customFormat="1">
      <c r="A54" s="64"/>
      <c r="B54" s="64"/>
      <c r="C54" s="64"/>
      <c r="D54" s="64"/>
      <c r="E54" s="64"/>
      <c r="F54" s="64"/>
      <c r="R54" s="39"/>
      <c r="S54" s="39"/>
      <c r="T54" s="39"/>
      <c r="U54" s="39"/>
      <c r="V54" s="39"/>
    </row>
    <row r="55" spans="1:22" s="1" customFormat="1">
      <c r="A55" s="184" t="s">
        <v>112</v>
      </c>
      <c r="B55" s="184"/>
      <c r="C55" s="64"/>
      <c r="D55" s="64"/>
      <c r="E55" s="64"/>
      <c r="F55" s="64"/>
      <c r="R55" s="39"/>
      <c r="S55" s="39"/>
      <c r="T55" s="39"/>
      <c r="U55" s="39"/>
      <c r="V55" s="39"/>
    </row>
    <row r="56" spans="1:22" s="1" customFormat="1">
      <c r="A56" s="66" t="s">
        <v>113</v>
      </c>
      <c r="B56" s="65" t="s">
        <v>114</v>
      </c>
      <c r="C56" s="64"/>
      <c r="D56" s="64"/>
      <c r="E56" s="64"/>
      <c r="F56" s="64"/>
      <c r="R56" s="39"/>
      <c r="S56" s="39"/>
      <c r="T56" s="39"/>
      <c r="U56" s="39"/>
      <c r="V56" s="39"/>
    </row>
    <row r="57" spans="1:22" s="1" customFormat="1">
      <c r="A57" s="66" t="s">
        <v>115</v>
      </c>
      <c r="B57" s="65" t="s">
        <v>116</v>
      </c>
      <c r="C57" s="64"/>
      <c r="D57" s="64"/>
      <c r="E57" s="64"/>
      <c r="F57" s="64"/>
      <c r="R57" s="39"/>
      <c r="S57" s="39"/>
      <c r="T57" s="39"/>
      <c r="U57" s="39"/>
      <c r="V57" s="39"/>
    </row>
    <row r="58" spans="1:22" s="1" customFormat="1">
      <c r="A58" s="66" t="s">
        <v>117</v>
      </c>
      <c r="B58" s="65" t="s">
        <v>118</v>
      </c>
      <c r="C58" s="64"/>
      <c r="D58" s="64"/>
      <c r="E58" s="64"/>
      <c r="F58" s="64"/>
      <c r="R58" s="39"/>
      <c r="S58" s="39"/>
      <c r="T58" s="39"/>
      <c r="U58" s="39"/>
      <c r="V58" s="39"/>
    </row>
    <row r="59" spans="1:22" s="1" customFormat="1">
      <c r="A59" s="66" t="s">
        <v>119</v>
      </c>
      <c r="B59" s="65" t="s">
        <v>120</v>
      </c>
      <c r="C59" s="64"/>
      <c r="D59" s="64"/>
      <c r="E59" s="64"/>
      <c r="F59" s="64"/>
      <c r="R59" s="39"/>
      <c r="S59" s="39"/>
      <c r="T59" s="39"/>
      <c r="U59" s="39"/>
      <c r="V59" s="39"/>
    </row>
    <row r="60" spans="1:22" s="1" customFormat="1">
      <c r="A60" s="66" t="s">
        <v>121</v>
      </c>
      <c r="B60" s="65" t="s">
        <v>122</v>
      </c>
      <c r="C60" s="64"/>
      <c r="D60" s="64"/>
      <c r="E60" s="64"/>
      <c r="F60" s="64"/>
      <c r="R60" s="39"/>
      <c r="S60" s="39"/>
      <c r="T60" s="39"/>
      <c r="U60" s="39"/>
      <c r="V60" s="39"/>
    </row>
    <row r="61" spans="1:22" s="1" customFormat="1">
      <c r="A61" s="66" t="s">
        <v>123</v>
      </c>
      <c r="B61" s="65" t="s">
        <v>124</v>
      </c>
      <c r="C61" s="64"/>
      <c r="D61" s="64"/>
      <c r="E61" s="64"/>
      <c r="F61" s="64"/>
      <c r="R61" s="39"/>
      <c r="S61" s="39"/>
      <c r="T61" s="39"/>
      <c r="U61" s="39"/>
      <c r="V61" s="39"/>
    </row>
    <row r="62" spans="1:22" s="1" customFormat="1" ht="25.5">
      <c r="A62" s="67" t="s">
        <v>110</v>
      </c>
      <c r="B62" s="65" t="s">
        <v>125</v>
      </c>
      <c r="C62" s="64"/>
      <c r="D62" s="64"/>
      <c r="E62" s="64"/>
      <c r="F62" s="64"/>
      <c r="R62" s="39"/>
      <c r="S62" s="39"/>
      <c r="T62" s="39"/>
      <c r="U62" s="39"/>
      <c r="V62" s="39"/>
    </row>
    <row r="63" spans="1:22" s="1" customFormat="1">
      <c r="A63" s="65"/>
      <c r="B63" s="65" t="s">
        <v>126</v>
      </c>
      <c r="C63" s="64"/>
      <c r="D63" s="64"/>
      <c r="E63" s="64"/>
      <c r="F63" s="64"/>
      <c r="R63" s="39"/>
      <c r="S63" s="39"/>
      <c r="T63" s="39"/>
      <c r="U63" s="39"/>
      <c r="V63" s="39"/>
    </row>
    <row r="64" spans="1:22" s="1" customFormat="1">
      <c r="A64" s="64"/>
      <c r="B64" s="64"/>
      <c r="C64" s="64"/>
      <c r="D64" s="64"/>
      <c r="E64" s="64"/>
      <c r="F64" s="64"/>
      <c r="R64" s="39"/>
      <c r="S64" s="39"/>
      <c r="T64" s="39"/>
      <c r="U64" s="39"/>
      <c r="V64" s="39"/>
    </row>
  </sheetData>
  <mergeCells count="8">
    <mergeCell ref="A55:B55"/>
    <mergeCell ref="A1:Q1"/>
    <mergeCell ref="G3:I3"/>
    <mergeCell ref="B35:G35"/>
    <mergeCell ref="A43:A46"/>
    <mergeCell ref="B51:F51"/>
    <mergeCell ref="B52:F52"/>
    <mergeCell ref="G15:Q15"/>
  </mergeCells>
  <phoneticPr fontId="0" type="noConversion"/>
  <printOptions horizontalCentered="1" verticalCentered="1"/>
  <pageMargins left="0.196850393700787" right="0" top="0.78740157480314998" bottom="0.59055118110236204" header="0.31496062992126" footer="0.511811023622047"/>
  <pageSetup paperSize="9" scale="47" fitToHeight="2" orientation="landscape" r:id="rId1"/>
  <headerFooter alignWithMargins="0">
    <oddFooter>Page &amp;P of &amp;N</oddFooter>
  </headerFooter>
  <legacyDrawing r:id="rId2"/>
</worksheet>
</file>

<file path=xl/worksheets/sheet4.xml><?xml version="1.0" encoding="utf-8"?>
<worksheet xmlns="http://schemas.openxmlformats.org/spreadsheetml/2006/main" xmlns:r="http://schemas.openxmlformats.org/officeDocument/2006/relationships">
  <dimension ref="A1:V65"/>
  <sheetViews>
    <sheetView topLeftCell="A16" zoomScale="75" workbookViewId="0">
      <selection activeCell="B22" sqref="B22"/>
    </sheetView>
  </sheetViews>
  <sheetFormatPr defaultColWidth="12.28515625" defaultRowHeight="14.25"/>
  <cols>
    <col min="1" max="1" width="8.7109375" style="125" customWidth="1"/>
    <col min="2" max="2" width="47.7109375" style="125" customWidth="1"/>
    <col min="3" max="3" width="33.5703125" style="125" hidden="1" customWidth="1"/>
    <col min="4" max="4" width="46.140625" style="125" customWidth="1"/>
    <col min="5" max="5" width="14.28515625" style="125" customWidth="1"/>
    <col min="6" max="6" width="15.7109375" style="125" bestFit="1" customWidth="1"/>
    <col min="7" max="7" width="16" style="125" customWidth="1"/>
    <col min="8" max="8" width="17.5703125" style="125" customWidth="1"/>
    <col min="9" max="10" width="12.28515625" style="125" customWidth="1"/>
    <col min="11" max="11" width="13.7109375" style="125" customWidth="1"/>
    <col min="12" max="12" width="15.85546875" style="125" customWidth="1"/>
    <col min="13" max="13" width="16.85546875" style="125" customWidth="1"/>
    <col min="14" max="15" width="17.85546875" style="125" customWidth="1"/>
    <col min="16" max="16" width="19" style="125" customWidth="1"/>
    <col min="17" max="17" width="20.42578125" style="125" customWidth="1"/>
    <col min="18" max="16384" width="12.28515625" style="32"/>
  </cols>
  <sheetData>
    <row r="1" spans="1:22" s="119" customFormat="1" ht="40.5" customHeight="1" thickBot="1">
      <c r="A1" s="185" t="s">
        <v>216</v>
      </c>
      <c r="B1" s="186"/>
      <c r="C1" s="186"/>
      <c r="D1" s="186"/>
      <c r="E1" s="186"/>
      <c r="F1" s="186"/>
      <c r="G1" s="186"/>
      <c r="H1" s="186"/>
      <c r="I1" s="186"/>
      <c r="J1" s="186"/>
      <c r="K1" s="186"/>
      <c r="L1" s="186"/>
      <c r="M1" s="186"/>
      <c r="N1" s="186"/>
      <c r="O1" s="186"/>
      <c r="P1" s="186"/>
      <c r="Q1" s="187"/>
    </row>
    <row r="2" spans="1:22" ht="21" customHeight="1">
      <c r="A2" s="50">
        <v>1</v>
      </c>
      <c r="B2" s="50">
        <v>2</v>
      </c>
      <c r="C2" s="50">
        <v>2</v>
      </c>
      <c r="D2" s="50" t="s">
        <v>41</v>
      </c>
      <c r="E2" s="50">
        <v>3</v>
      </c>
      <c r="F2" s="51">
        <v>4</v>
      </c>
      <c r="G2" s="52"/>
      <c r="H2" s="53">
        <v>5</v>
      </c>
      <c r="I2" s="54"/>
      <c r="J2" s="51">
        <v>6</v>
      </c>
      <c r="K2" s="55">
        <v>7</v>
      </c>
      <c r="L2" s="50">
        <v>8</v>
      </c>
      <c r="M2" s="71">
        <v>9</v>
      </c>
      <c r="N2" s="50">
        <v>10</v>
      </c>
      <c r="O2" s="71">
        <v>11</v>
      </c>
      <c r="P2" s="71">
        <v>12</v>
      </c>
      <c r="Q2" s="56">
        <v>13</v>
      </c>
    </row>
    <row r="3" spans="1:22" ht="57">
      <c r="A3" s="20" t="s">
        <v>127</v>
      </c>
      <c r="B3" s="21" t="s">
        <v>1</v>
      </c>
      <c r="C3" s="21"/>
      <c r="D3" s="21" t="s">
        <v>42</v>
      </c>
      <c r="E3" s="21" t="s">
        <v>2</v>
      </c>
      <c r="F3" s="20" t="s">
        <v>39</v>
      </c>
      <c r="G3" s="188" t="s">
        <v>61</v>
      </c>
      <c r="H3" s="188"/>
      <c r="I3" s="189"/>
      <c r="J3" s="20" t="s">
        <v>8</v>
      </c>
      <c r="K3" s="20" t="s">
        <v>5</v>
      </c>
      <c r="L3" s="20" t="s">
        <v>3</v>
      </c>
      <c r="M3" s="72" t="s">
        <v>128</v>
      </c>
      <c r="N3" s="20" t="s">
        <v>33</v>
      </c>
      <c r="O3" s="72" t="s">
        <v>129</v>
      </c>
      <c r="P3" s="72" t="s">
        <v>130</v>
      </c>
      <c r="Q3" s="20" t="s">
        <v>20</v>
      </c>
    </row>
    <row r="4" spans="1:22" ht="24" customHeight="1">
      <c r="A4" s="22"/>
      <c r="B4" s="22"/>
      <c r="C4" s="22"/>
      <c r="D4" s="22"/>
      <c r="E4" s="22" t="s">
        <v>21</v>
      </c>
      <c r="F4" s="23"/>
      <c r="G4" s="23" t="s">
        <v>24</v>
      </c>
      <c r="H4" s="23" t="s">
        <v>6</v>
      </c>
      <c r="I4" s="23" t="s">
        <v>7</v>
      </c>
      <c r="J4" s="23"/>
      <c r="K4" s="23"/>
      <c r="L4" s="23"/>
      <c r="M4" s="23"/>
      <c r="N4" s="23"/>
      <c r="O4" s="23"/>
      <c r="P4" s="22"/>
      <c r="Q4" s="22"/>
    </row>
    <row r="5" spans="1:22" ht="33" customHeight="1">
      <c r="A5" s="4"/>
      <c r="B5" s="88" t="s">
        <v>176</v>
      </c>
      <c r="C5" s="5" t="s">
        <v>30</v>
      </c>
      <c r="D5" s="88" t="s">
        <v>177</v>
      </c>
      <c r="E5" s="6"/>
      <c r="F5" s="6"/>
      <c r="G5" s="7"/>
      <c r="H5" s="6"/>
      <c r="I5" s="6"/>
      <c r="J5" s="6"/>
      <c r="K5" s="6"/>
      <c r="L5" s="6"/>
      <c r="M5" s="6"/>
      <c r="N5" s="6"/>
      <c r="O5" s="6"/>
      <c r="P5" s="6"/>
      <c r="Q5" s="6"/>
    </row>
    <row r="6" spans="1:22" s="60" customFormat="1" ht="44.25" customHeight="1">
      <c r="A6" s="3">
        <v>1</v>
      </c>
      <c r="B6" s="59" t="s">
        <v>69</v>
      </c>
      <c r="C6" s="59" t="s">
        <v>38</v>
      </c>
      <c r="D6" s="59" t="s">
        <v>64</v>
      </c>
      <c r="E6" s="15" t="s">
        <v>49</v>
      </c>
      <c r="F6" s="15" t="s">
        <v>53</v>
      </c>
      <c r="G6" s="76">
        <v>2900000</v>
      </c>
      <c r="H6" s="77">
        <f t="shared" ref="H6:H11" si="0">G6</f>
        <v>2900000</v>
      </c>
      <c r="I6" s="46">
        <f t="shared" ref="I6:I11" si="1">G6-H6</f>
        <v>0</v>
      </c>
      <c r="J6" s="15">
        <v>1</v>
      </c>
      <c r="K6" s="15" t="s">
        <v>58</v>
      </c>
      <c r="L6" s="15" t="s">
        <v>59</v>
      </c>
      <c r="M6" s="82" t="s">
        <v>62</v>
      </c>
      <c r="N6" s="82" t="s">
        <v>80</v>
      </c>
      <c r="O6" s="82" t="s">
        <v>81</v>
      </c>
      <c r="P6" s="82" t="s">
        <v>81</v>
      </c>
      <c r="Q6" s="83" t="s">
        <v>135</v>
      </c>
      <c r="S6" s="32"/>
      <c r="T6" s="32"/>
      <c r="U6" s="32"/>
      <c r="V6" s="32"/>
    </row>
    <row r="7" spans="1:22" s="60" customFormat="1" ht="44.25" customHeight="1">
      <c r="A7" s="3">
        <v>2</v>
      </c>
      <c r="B7" s="59" t="s">
        <v>68</v>
      </c>
      <c r="C7" s="59"/>
      <c r="D7" s="59" t="s">
        <v>67</v>
      </c>
      <c r="E7" s="15" t="s">
        <v>49</v>
      </c>
      <c r="F7" s="15" t="s">
        <v>54</v>
      </c>
      <c r="G7" s="76">
        <v>10000000</v>
      </c>
      <c r="H7" s="77">
        <f t="shared" si="0"/>
        <v>10000000</v>
      </c>
      <c r="I7" s="46">
        <f t="shared" si="1"/>
        <v>0</v>
      </c>
      <c r="J7" s="15">
        <v>1</v>
      </c>
      <c r="K7" s="15" t="s">
        <v>50</v>
      </c>
      <c r="L7" s="15" t="s">
        <v>44</v>
      </c>
      <c r="M7" s="82" t="s">
        <v>148</v>
      </c>
      <c r="N7" s="82" t="s">
        <v>192</v>
      </c>
      <c r="O7" s="82" t="s">
        <v>156</v>
      </c>
      <c r="P7" s="82" t="s">
        <v>156</v>
      </c>
      <c r="Q7" s="83" t="s">
        <v>193</v>
      </c>
      <c r="S7" s="32"/>
      <c r="T7" s="32"/>
      <c r="U7" s="32"/>
      <c r="V7" s="32"/>
    </row>
    <row r="8" spans="1:22" s="60" customFormat="1" ht="44.25" customHeight="1">
      <c r="A8" s="3">
        <v>3</v>
      </c>
      <c r="B8" s="59" t="s">
        <v>65</v>
      </c>
      <c r="C8" s="59"/>
      <c r="D8" s="59" t="s">
        <v>55</v>
      </c>
      <c r="E8" s="15" t="s">
        <v>49</v>
      </c>
      <c r="F8" s="15" t="s">
        <v>56</v>
      </c>
      <c r="G8" s="76">
        <v>9226590</v>
      </c>
      <c r="H8" s="77">
        <f t="shared" si="0"/>
        <v>9226590</v>
      </c>
      <c r="I8" s="46">
        <f t="shared" si="1"/>
        <v>0</v>
      </c>
      <c r="J8" s="15">
        <v>1</v>
      </c>
      <c r="K8" s="15" t="s">
        <v>50</v>
      </c>
      <c r="L8" s="15" t="s">
        <v>44</v>
      </c>
      <c r="M8" s="82" t="s">
        <v>83</v>
      </c>
      <c r="N8" s="82" t="s">
        <v>80</v>
      </c>
      <c r="O8" s="82" t="s">
        <v>81</v>
      </c>
      <c r="P8" s="82" t="s">
        <v>81</v>
      </c>
      <c r="Q8" s="83" t="s">
        <v>202</v>
      </c>
    </row>
    <row r="9" spans="1:22" s="60" customFormat="1" ht="44.25" customHeight="1">
      <c r="A9" s="85">
        <v>4</v>
      </c>
      <c r="B9" s="86" t="s">
        <v>144</v>
      </c>
      <c r="C9" s="86"/>
      <c r="D9" s="86" t="s">
        <v>145</v>
      </c>
      <c r="E9" s="87" t="s">
        <v>49</v>
      </c>
      <c r="F9" s="87" t="s">
        <v>57</v>
      </c>
      <c r="G9" s="120"/>
      <c r="H9" s="120"/>
      <c r="I9" s="120"/>
      <c r="J9" s="121"/>
      <c r="K9" s="121"/>
      <c r="L9" s="121"/>
      <c r="M9" s="122"/>
      <c r="N9" s="122"/>
      <c r="O9" s="122"/>
      <c r="P9" s="122"/>
      <c r="Q9" s="123"/>
    </row>
    <row r="10" spans="1:22" s="60" customFormat="1" ht="56.25" customHeight="1">
      <c r="A10" s="85">
        <v>5</v>
      </c>
      <c r="B10" s="86" t="s">
        <v>174</v>
      </c>
      <c r="C10" s="86"/>
      <c r="D10" s="86" t="s">
        <v>173</v>
      </c>
      <c r="E10" s="87" t="s">
        <v>49</v>
      </c>
      <c r="F10" s="87" t="s">
        <v>74</v>
      </c>
      <c r="G10" s="120"/>
      <c r="H10" s="120"/>
      <c r="I10" s="120"/>
      <c r="J10" s="121"/>
      <c r="K10" s="121"/>
      <c r="L10" s="121"/>
      <c r="M10" s="122"/>
      <c r="N10" s="122"/>
      <c r="O10" s="122"/>
      <c r="P10" s="122"/>
      <c r="Q10" s="123"/>
    </row>
    <row r="11" spans="1:22" s="60" customFormat="1" ht="56.25" customHeight="1">
      <c r="A11" s="3">
        <v>6</v>
      </c>
      <c r="B11" s="59" t="s">
        <v>75</v>
      </c>
      <c r="C11" s="59"/>
      <c r="D11" s="59" t="s">
        <v>76</v>
      </c>
      <c r="E11" s="15" t="s">
        <v>49</v>
      </c>
      <c r="F11" s="15" t="s">
        <v>77</v>
      </c>
      <c r="G11" s="76">
        <v>12000000</v>
      </c>
      <c r="H11" s="77">
        <f t="shared" si="0"/>
        <v>12000000</v>
      </c>
      <c r="I11" s="46">
        <f t="shared" si="1"/>
        <v>0</v>
      </c>
      <c r="J11" s="15">
        <v>1</v>
      </c>
      <c r="K11" s="47" t="s">
        <v>50</v>
      </c>
      <c r="L11" s="47" t="s">
        <v>44</v>
      </c>
      <c r="M11" s="82" t="s">
        <v>83</v>
      </c>
      <c r="N11" s="82" t="s">
        <v>80</v>
      </c>
      <c r="O11" s="82" t="s">
        <v>81</v>
      </c>
      <c r="P11" s="82" t="s">
        <v>81</v>
      </c>
      <c r="Q11" s="83" t="s">
        <v>201</v>
      </c>
    </row>
    <row r="12" spans="1:22" s="60" customFormat="1" ht="56.25" customHeight="1">
      <c r="A12" s="78">
        <v>7</v>
      </c>
      <c r="B12" s="79" t="s">
        <v>151</v>
      </c>
      <c r="C12" s="79"/>
      <c r="D12" s="79" t="s">
        <v>152</v>
      </c>
      <c r="E12" s="80" t="s">
        <v>49</v>
      </c>
      <c r="F12" s="80" t="s">
        <v>160</v>
      </c>
      <c r="G12" s="76">
        <v>1100000</v>
      </c>
      <c r="H12" s="77">
        <f>G12</f>
        <v>1100000</v>
      </c>
      <c r="I12" s="77">
        <f>G12-H12</f>
        <v>0</v>
      </c>
      <c r="J12" s="80">
        <v>1</v>
      </c>
      <c r="K12" s="81" t="s">
        <v>58</v>
      </c>
      <c r="L12" s="81" t="s">
        <v>59</v>
      </c>
      <c r="M12" s="82" t="s">
        <v>154</v>
      </c>
      <c r="N12" s="82" t="s">
        <v>136</v>
      </c>
      <c r="O12" s="95" t="s">
        <v>155</v>
      </c>
      <c r="P12" s="84" t="s">
        <v>196</v>
      </c>
      <c r="Q12" s="83" t="s">
        <v>149</v>
      </c>
    </row>
    <row r="13" spans="1:22" s="60" customFormat="1" ht="56.25" customHeight="1">
      <c r="A13" s="78">
        <v>8</v>
      </c>
      <c r="B13" s="79" t="s">
        <v>157</v>
      </c>
      <c r="C13" s="79"/>
      <c r="D13" s="79" t="s">
        <v>158</v>
      </c>
      <c r="E13" s="80" t="s">
        <v>159</v>
      </c>
      <c r="F13" s="80" t="s">
        <v>161</v>
      </c>
      <c r="G13" s="76">
        <v>2000000</v>
      </c>
      <c r="H13" s="77">
        <f>G13</f>
        <v>2000000</v>
      </c>
      <c r="I13" s="77">
        <f>G13-H13</f>
        <v>0</v>
      </c>
      <c r="J13" s="80">
        <v>1</v>
      </c>
      <c r="K13" s="81" t="s">
        <v>50</v>
      </c>
      <c r="L13" s="80" t="s">
        <v>44</v>
      </c>
      <c r="M13" s="82" t="s">
        <v>154</v>
      </c>
      <c r="N13" s="82" t="s">
        <v>136</v>
      </c>
      <c r="O13" s="95" t="s">
        <v>155</v>
      </c>
      <c r="P13" s="84" t="s">
        <v>196</v>
      </c>
      <c r="Q13" s="83" t="s">
        <v>197</v>
      </c>
    </row>
    <row r="14" spans="1:22" s="60" customFormat="1" ht="56.25" customHeight="1">
      <c r="A14" s="78">
        <v>9</v>
      </c>
      <c r="B14" s="79" t="s">
        <v>162</v>
      </c>
      <c r="C14" s="79"/>
      <c r="D14" s="79" t="s">
        <v>163</v>
      </c>
      <c r="E14" s="80" t="s">
        <v>159</v>
      </c>
      <c r="F14" s="80" t="s">
        <v>164</v>
      </c>
      <c r="G14" s="76">
        <v>2500000</v>
      </c>
      <c r="H14" s="77">
        <f>G14</f>
        <v>2500000</v>
      </c>
      <c r="I14" s="77">
        <f>G14-H14</f>
        <v>0</v>
      </c>
      <c r="J14" s="80">
        <v>1</v>
      </c>
      <c r="K14" s="81" t="s">
        <v>50</v>
      </c>
      <c r="L14" s="81" t="s">
        <v>44</v>
      </c>
      <c r="M14" s="82" t="s">
        <v>147</v>
      </c>
      <c r="N14" s="82" t="s">
        <v>194</v>
      </c>
      <c r="O14" s="82" t="s">
        <v>154</v>
      </c>
      <c r="P14" s="84" t="s">
        <v>154</v>
      </c>
      <c r="Q14" s="83" t="s">
        <v>195</v>
      </c>
    </row>
    <row r="15" spans="1:22" ht="99" customHeight="1">
      <c r="A15" s="78">
        <v>10</v>
      </c>
      <c r="B15" s="100" t="s">
        <v>217</v>
      </c>
      <c r="C15" s="100"/>
      <c r="D15" s="100" t="s">
        <v>218</v>
      </c>
      <c r="E15" s="80" t="s">
        <v>165</v>
      </c>
      <c r="F15" s="104" t="s">
        <v>219</v>
      </c>
      <c r="G15" s="101">
        <f>375000</f>
        <v>375000</v>
      </c>
      <c r="H15" s="103">
        <v>250000</v>
      </c>
      <c r="I15" s="77">
        <v>0</v>
      </c>
      <c r="J15" s="80">
        <v>1</v>
      </c>
      <c r="K15" s="80" t="s">
        <v>58</v>
      </c>
      <c r="L15" s="80" t="s">
        <v>59</v>
      </c>
      <c r="M15" s="80" t="s">
        <v>154</v>
      </c>
      <c r="N15" s="98" t="s">
        <v>215</v>
      </c>
      <c r="O15" s="98" t="s">
        <v>134</v>
      </c>
      <c r="P15" s="98" t="s">
        <v>134</v>
      </c>
      <c r="Q15" s="99" t="s">
        <v>156</v>
      </c>
    </row>
    <row r="16" spans="1:22" ht="39.75" customHeight="1">
      <c r="A16" s="78">
        <v>11</v>
      </c>
      <c r="B16" s="79" t="s">
        <v>168</v>
      </c>
      <c r="C16" s="79"/>
      <c r="D16" s="79" t="s">
        <v>169</v>
      </c>
      <c r="E16" s="80" t="s">
        <v>165</v>
      </c>
      <c r="F16" s="6" t="s">
        <v>210</v>
      </c>
      <c r="G16" s="76">
        <v>500000</v>
      </c>
      <c r="H16" s="77">
        <f>G16</f>
        <v>500000</v>
      </c>
      <c r="I16" s="77">
        <f>G16-H16</f>
        <v>0</v>
      </c>
      <c r="J16" s="80">
        <v>1</v>
      </c>
      <c r="K16" s="80" t="s">
        <v>58</v>
      </c>
      <c r="L16" s="80" t="s">
        <v>59</v>
      </c>
      <c r="M16" s="80" t="s">
        <v>154</v>
      </c>
      <c r="N16" s="80" t="s">
        <v>136</v>
      </c>
      <c r="O16" s="95" t="s">
        <v>155</v>
      </c>
      <c r="P16" s="95" t="s">
        <v>155</v>
      </c>
      <c r="Q16" s="80" t="s">
        <v>148</v>
      </c>
    </row>
    <row r="17" spans="1:17" ht="39.75" customHeight="1">
      <c r="A17" s="78">
        <v>12</v>
      </c>
      <c r="B17" s="79" t="s">
        <v>170</v>
      </c>
      <c r="C17" s="79"/>
      <c r="D17" s="79" t="s">
        <v>171</v>
      </c>
      <c r="E17" s="80" t="s">
        <v>165</v>
      </c>
      <c r="F17" s="6" t="s">
        <v>211</v>
      </c>
      <c r="G17" s="76">
        <v>1800000</v>
      </c>
      <c r="H17" s="77">
        <f>G17</f>
        <v>1800000</v>
      </c>
      <c r="I17" s="77">
        <f>G17-H17</f>
        <v>0</v>
      </c>
      <c r="J17" s="80">
        <v>1</v>
      </c>
      <c r="K17" s="80" t="s">
        <v>50</v>
      </c>
      <c r="L17" s="80" t="s">
        <v>44</v>
      </c>
      <c r="M17" s="80" t="s">
        <v>154</v>
      </c>
      <c r="N17" s="80" t="s">
        <v>136</v>
      </c>
      <c r="O17" s="95" t="s">
        <v>155</v>
      </c>
      <c r="P17" s="95" t="s">
        <v>155</v>
      </c>
      <c r="Q17" s="80" t="s">
        <v>148</v>
      </c>
    </row>
    <row r="18" spans="1:17" ht="39.75" customHeight="1">
      <c r="A18" s="78">
        <v>13</v>
      </c>
      <c r="B18" s="79" t="s">
        <v>172</v>
      </c>
      <c r="C18" s="79"/>
      <c r="D18" s="79" t="s">
        <v>191</v>
      </c>
      <c r="E18" s="80" t="s">
        <v>165</v>
      </c>
      <c r="F18" s="6" t="s">
        <v>212</v>
      </c>
      <c r="G18" s="76">
        <v>200000</v>
      </c>
      <c r="H18" s="77">
        <f>G18</f>
        <v>200000</v>
      </c>
      <c r="I18" s="77">
        <f>G18-H18</f>
        <v>0</v>
      </c>
      <c r="J18" s="80">
        <v>1</v>
      </c>
      <c r="K18" s="80" t="s">
        <v>58</v>
      </c>
      <c r="L18" s="80" t="s">
        <v>59</v>
      </c>
      <c r="M18" s="80" t="s">
        <v>154</v>
      </c>
      <c r="N18" s="80" t="s">
        <v>136</v>
      </c>
      <c r="O18" s="95" t="s">
        <v>155</v>
      </c>
      <c r="P18" s="95" t="s">
        <v>155</v>
      </c>
      <c r="Q18" s="80" t="s">
        <v>148</v>
      </c>
    </row>
    <row r="19" spans="1:17" ht="55.5" customHeight="1">
      <c r="A19" s="78">
        <v>14</v>
      </c>
      <c r="B19" s="79" t="s">
        <v>206</v>
      </c>
      <c r="C19" s="79"/>
      <c r="D19" s="79" t="s">
        <v>207</v>
      </c>
      <c r="E19" s="80" t="s">
        <v>165</v>
      </c>
      <c r="F19" s="6" t="s">
        <v>213</v>
      </c>
      <c r="G19" s="76">
        <v>350000</v>
      </c>
      <c r="H19" s="77">
        <f>G19</f>
        <v>350000</v>
      </c>
      <c r="I19" s="77">
        <f>G19-H19</f>
        <v>0</v>
      </c>
      <c r="J19" s="80">
        <v>1</v>
      </c>
      <c r="K19" s="80" t="s">
        <v>58</v>
      </c>
      <c r="L19" s="80" t="s">
        <v>59</v>
      </c>
      <c r="M19" s="80" t="s">
        <v>154</v>
      </c>
      <c r="N19" s="80" t="s">
        <v>136</v>
      </c>
      <c r="O19" s="95" t="s">
        <v>155</v>
      </c>
      <c r="P19" s="95" t="s">
        <v>155</v>
      </c>
      <c r="Q19" s="80" t="s">
        <v>148</v>
      </c>
    </row>
    <row r="20" spans="1:17" ht="39.75" customHeight="1">
      <c r="A20" s="78">
        <v>15</v>
      </c>
      <c r="B20" s="79" t="s">
        <v>189</v>
      </c>
      <c r="C20" s="79"/>
      <c r="D20" s="79" t="s">
        <v>190</v>
      </c>
      <c r="E20" s="80" t="s">
        <v>165</v>
      </c>
      <c r="F20" s="80" t="s">
        <v>214</v>
      </c>
      <c r="G20" s="76">
        <v>2000000</v>
      </c>
      <c r="H20" s="77">
        <f>G20</f>
        <v>2000000</v>
      </c>
      <c r="I20" s="77">
        <f>G20-H20</f>
        <v>0</v>
      </c>
      <c r="J20" s="80">
        <v>1</v>
      </c>
      <c r="K20" s="81" t="s">
        <v>50</v>
      </c>
      <c r="L20" s="80" t="s">
        <v>44</v>
      </c>
      <c r="M20" s="82" t="s">
        <v>81</v>
      </c>
      <c r="N20" s="82" t="s">
        <v>87</v>
      </c>
      <c r="O20" s="82" t="s">
        <v>149</v>
      </c>
      <c r="P20" s="82" t="s">
        <v>150</v>
      </c>
      <c r="Q20" s="83" t="s">
        <v>198</v>
      </c>
    </row>
    <row r="21" spans="1:17" ht="57">
      <c r="A21" s="3">
        <v>16</v>
      </c>
      <c r="B21" s="59" t="s">
        <v>178</v>
      </c>
      <c r="C21" s="59"/>
      <c r="D21" s="59" t="s">
        <v>179</v>
      </c>
      <c r="E21" s="15" t="s">
        <v>165</v>
      </c>
      <c r="F21" s="15" t="s">
        <v>180</v>
      </c>
      <c r="G21" s="76">
        <v>300000</v>
      </c>
      <c r="H21" s="77">
        <f>+G21</f>
        <v>300000</v>
      </c>
      <c r="I21" s="46">
        <f>+G21-H21</f>
        <v>0</v>
      </c>
      <c r="J21" s="89" t="s">
        <v>181</v>
      </c>
      <c r="K21" s="47" t="s">
        <v>58</v>
      </c>
      <c r="L21" s="47" t="s">
        <v>59</v>
      </c>
      <c r="M21" s="97" t="s">
        <v>182</v>
      </c>
      <c r="N21" s="82" t="s">
        <v>188</v>
      </c>
      <c r="O21" s="82" t="s">
        <v>147</v>
      </c>
      <c r="P21" s="82" t="s">
        <v>147</v>
      </c>
      <c r="Q21" s="83" t="s">
        <v>136</v>
      </c>
    </row>
    <row r="22" spans="1:17" ht="40.5" customHeight="1">
      <c r="A22" s="2"/>
      <c r="B22" s="18" t="s">
        <v>204</v>
      </c>
      <c r="C22" s="10" t="s">
        <v>35</v>
      </c>
      <c r="D22" s="18" t="s">
        <v>205</v>
      </c>
      <c r="E22" s="8"/>
      <c r="F22" s="8"/>
      <c r="G22" s="102">
        <f>SUM(G6:G21)</f>
        <v>45251590</v>
      </c>
      <c r="H22" s="102">
        <f>SUM(H6:H21)</f>
        <v>45126590</v>
      </c>
      <c r="I22" s="31">
        <f>SUM(I15:I21)</f>
        <v>0</v>
      </c>
      <c r="J22" s="15"/>
      <c r="K22" s="15"/>
      <c r="L22" s="8"/>
      <c r="M22" s="8"/>
      <c r="N22" s="8"/>
      <c r="O22" s="8"/>
      <c r="P22" s="8"/>
      <c r="Q22" s="8"/>
    </row>
    <row r="23" spans="1:17" ht="28.5" customHeight="1">
      <c r="A23" s="4"/>
      <c r="B23" s="5" t="s">
        <v>28</v>
      </c>
      <c r="C23" s="5" t="s">
        <v>32</v>
      </c>
      <c r="D23" s="5" t="s">
        <v>32</v>
      </c>
      <c r="E23" s="6"/>
      <c r="F23" s="6"/>
      <c r="G23" s="7"/>
      <c r="H23" s="14"/>
      <c r="I23" s="14"/>
      <c r="J23" s="6"/>
      <c r="K23" s="6"/>
      <c r="L23" s="6"/>
      <c r="M23" s="6"/>
      <c r="N23" s="6"/>
      <c r="O23" s="6"/>
      <c r="P23" s="6"/>
      <c r="Q23" s="6"/>
    </row>
    <row r="24" spans="1:17" ht="24" hidden="1" customHeight="1">
      <c r="A24" s="3">
        <v>1</v>
      </c>
      <c r="B24" s="16" t="s">
        <v>40</v>
      </c>
      <c r="C24" s="16" t="s">
        <v>36</v>
      </c>
      <c r="D24" s="16" t="s">
        <v>46</v>
      </c>
      <c r="E24" s="15" t="s">
        <v>22</v>
      </c>
      <c r="F24" s="15" t="s">
        <v>51</v>
      </c>
      <c r="G24" s="46" t="s">
        <v>21</v>
      </c>
      <c r="H24" s="46" t="str">
        <f>G24</f>
        <v xml:space="preserve"> </v>
      </c>
      <c r="I24" s="9" t="s">
        <v>21</v>
      </c>
      <c r="J24" s="15">
        <v>1</v>
      </c>
      <c r="K24" s="15" t="s">
        <v>45</v>
      </c>
      <c r="L24" s="15" t="s">
        <v>21</v>
      </c>
      <c r="M24" s="49" t="s">
        <v>21</v>
      </c>
      <c r="N24" s="49" t="s">
        <v>21</v>
      </c>
      <c r="O24" s="49"/>
      <c r="P24" s="47" t="s">
        <v>21</v>
      </c>
      <c r="Q24" s="47" t="s">
        <v>21</v>
      </c>
    </row>
    <row r="25" spans="1:17" ht="42.75" customHeight="1">
      <c r="A25" s="3">
        <v>1</v>
      </c>
      <c r="B25" s="38" t="s">
        <v>70</v>
      </c>
      <c r="C25" s="16" t="s">
        <v>37</v>
      </c>
      <c r="D25" s="38" t="s">
        <v>63</v>
      </c>
      <c r="E25" s="15" t="s">
        <v>22</v>
      </c>
      <c r="F25" s="15" t="s">
        <v>60</v>
      </c>
      <c r="G25" s="9">
        <v>2581840</v>
      </c>
      <c r="H25" s="9">
        <f>G25</f>
        <v>2581840</v>
      </c>
      <c r="I25" s="9">
        <v>0</v>
      </c>
      <c r="J25" s="15">
        <v>1</v>
      </c>
      <c r="K25" s="15" t="s">
        <v>23</v>
      </c>
      <c r="L25" s="15" t="s">
        <v>44</v>
      </c>
      <c r="M25" s="84" t="s">
        <v>131</v>
      </c>
      <c r="N25" s="84" t="s">
        <v>194</v>
      </c>
      <c r="O25" s="81" t="s">
        <v>199</v>
      </c>
      <c r="P25" s="81" t="s">
        <v>199</v>
      </c>
      <c r="Q25" s="96" t="s">
        <v>200</v>
      </c>
    </row>
    <row r="26" spans="1:17" ht="18" customHeight="1">
      <c r="A26" s="3"/>
      <c r="B26" s="18" t="s">
        <v>203</v>
      </c>
      <c r="C26" s="18" t="s">
        <v>34</v>
      </c>
      <c r="D26" s="18" t="s">
        <v>34</v>
      </c>
      <c r="E26" s="8"/>
      <c r="F26" s="8"/>
      <c r="G26" s="31">
        <f>SUM(G24:G25)</f>
        <v>2581840</v>
      </c>
      <c r="H26" s="31">
        <f>SUM(H24:H25)</f>
        <v>2581840</v>
      </c>
      <c r="I26" s="31">
        <f>SUM(I24:I25)</f>
        <v>0</v>
      </c>
      <c r="J26" s="15"/>
      <c r="K26" s="15"/>
      <c r="L26" s="8"/>
      <c r="M26" s="8"/>
      <c r="N26" s="15"/>
      <c r="O26" s="15"/>
      <c r="P26" s="15"/>
      <c r="Q26" s="15"/>
    </row>
    <row r="27" spans="1:17" ht="18" customHeight="1">
      <c r="A27" s="3"/>
      <c r="B27" s="18"/>
      <c r="C27" s="18"/>
      <c r="D27" s="18"/>
      <c r="E27" s="8"/>
      <c r="F27" s="8"/>
      <c r="G27" s="31" t="s">
        <v>21</v>
      </c>
      <c r="H27" s="31"/>
      <c r="I27" s="31"/>
      <c r="J27" s="15"/>
      <c r="K27" s="15"/>
      <c r="L27" s="8"/>
      <c r="M27" s="8"/>
      <c r="N27" s="8"/>
      <c r="O27" s="8"/>
      <c r="P27" s="15"/>
      <c r="Q27" s="8"/>
    </row>
    <row r="28" spans="1:17" ht="18" customHeight="1">
      <c r="A28" s="3"/>
      <c r="B28" s="42" t="s">
        <v>43</v>
      </c>
      <c r="C28" s="43"/>
      <c r="D28" s="44" t="s">
        <v>52</v>
      </c>
      <c r="E28" s="15"/>
      <c r="F28" s="15"/>
      <c r="G28" s="31" t="s">
        <v>21</v>
      </c>
      <c r="H28" s="31" t="s">
        <v>21</v>
      </c>
      <c r="I28" s="31"/>
      <c r="J28" s="15"/>
      <c r="K28" s="15"/>
      <c r="L28" s="8"/>
      <c r="M28" s="8"/>
      <c r="N28" s="8"/>
      <c r="O28" s="8"/>
      <c r="P28" s="15"/>
      <c r="Q28" s="8"/>
    </row>
    <row r="29" spans="1:17" ht="18" customHeight="1">
      <c r="A29" s="2"/>
      <c r="B29" s="10" t="s">
        <v>4</v>
      </c>
      <c r="C29" s="10" t="s">
        <v>31</v>
      </c>
      <c r="D29" s="10" t="s">
        <v>31</v>
      </c>
      <c r="E29" s="8"/>
      <c r="F29" s="8"/>
      <c r="G29" s="58">
        <f>+G26+G22</f>
        <v>47833430</v>
      </c>
      <c r="H29" s="58">
        <f>+H26+H22</f>
        <v>47708430</v>
      </c>
      <c r="I29" s="58">
        <f>+I26+I22</f>
        <v>0</v>
      </c>
      <c r="J29" s="15"/>
      <c r="K29" s="15"/>
      <c r="L29" s="8"/>
      <c r="M29" s="8"/>
      <c r="N29" s="8"/>
      <c r="O29" s="8"/>
      <c r="P29" s="8"/>
      <c r="Q29" s="8"/>
    </row>
    <row r="30" spans="1:17" ht="22.5" customHeight="1">
      <c r="A30" s="33"/>
      <c r="B30" s="34"/>
      <c r="C30" s="34"/>
      <c r="D30" s="34"/>
      <c r="E30" s="19"/>
      <c r="F30" s="19"/>
      <c r="G30" s="35"/>
      <c r="H30" s="35"/>
      <c r="I30" s="35"/>
      <c r="J30" s="35"/>
      <c r="K30" s="19"/>
      <c r="L30" s="19"/>
      <c r="M30" s="19"/>
      <c r="N30" s="19"/>
      <c r="O30" s="19"/>
      <c r="P30" s="19"/>
      <c r="Q30" s="19"/>
    </row>
    <row r="31" spans="1:17" ht="17.25" hidden="1" customHeight="1">
      <c r="A31" s="24" t="s">
        <v>11</v>
      </c>
      <c r="B31" s="40" t="s">
        <v>14</v>
      </c>
      <c r="C31" s="40"/>
      <c r="D31" s="40"/>
      <c r="E31" s="36"/>
      <c r="F31" s="36"/>
      <c r="G31" s="36"/>
      <c r="H31" s="41" t="s">
        <v>21</v>
      </c>
      <c r="I31" s="36"/>
      <c r="J31" s="36"/>
      <c r="K31" s="36"/>
      <c r="L31" s="37"/>
      <c r="M31" s="27"/>
      <c r="N31" s="27"/>
      <c r="O31" s="27"/>
      <c r="P31" s="27"/>
      <c r="Q31" s="27"/>
    </row>
    <row r="32" spans="1:17" ht="16.5" hidden="1">
      <c r="A32" s="24" t="s">
        <v>12</v>
      </c>
      <c r="B32" s="25" t="s">
        <v>48</v>
      </c>
      <c r="C32" s="25"/>
      <c r="D32" s="25"/>
      <c r="E32" s="26"/>
      <c r="F32" s="26"/>
      <c r="G32" s="26"/>
      <c r="H32" s="28" t="s">
        <v>21</v>
      </c>
      <c r="I32" s="26"/>
      <c r="J32" s="26"/>
      <c r="K32" s="26"/>
      <c r="L32" s="26"/>
      <c r="M32" s="26"/>
      <c r="N32" s="26"/>
      <c r="O32" s="26"/>
      <c r="P32" s="26"/>
      <c r="Q32" s="26"/>
    </row>
    <row r="33" spans="1:22" ht="16.5" hidden="1">
      <c r="A33" s="24"/>
      <c r="B33" s="25" t="s">
        <v>26</v>
      </c>
      <c r="C33" s="25"/>
      <c r="D33" s="25"/>
      <c r="E33" s="27"/>
      <c r="F33" s="27"/>
      <c r="G33" s="27"/>
      <c r="H33" s="41" t="s">
        <v>21</v>
      </c>
      <c r="I33" s="27"/>
      <c r="J33" s="27"/>
      <c r="K33" s="27"/>
      <c r="L33" s="27"/>
      <c r="M33" s="27"/>
      <c r="N33" s="27"/>
      <c r="O33" s="27"/>
      <c r="P33" s="27"/>
      <c r="Q33" s="27"/>
    </row>
    <row r="34" spans="1:22" ht="16.5" hidden="1">
      <c r="A34" s="24" t="s">
        <v>13</v>
      </c>
      <c r="B34" s="25" t="s">
        <v>27</v>
      </c>
      <c r="C34" s="25"/>
      <c r="D34" s="25"/>
      <c r="E34" s="26"/>
      <c r="F34" s="26"/>
      <c r="G34" s="26"/>
      <c r="H34" s="26" t="s">
        <v>21</v>
      </c>
      <c r="I34" s="26"/>
      <c r="J34" s="26"/>
      <c r="K34" s="26"/>
      <c r="L34" s="27"/>
      <c r="M34" s="27"/>
      <c r="N34" s="27"/>
      <c r="O34" s="27"/>
      <c r="P34" s="27"/>
      <c r="Q34" s="27"/>
    </row>
    <row r="35" spans="1:22" ht="16.5" hidden="1">
      <c r="A35" s="24"/>
      <c r="B35" s="195" t="s">
        <v>16</v>
      </c>
      <c r="C35" s="183"/>
      <c r="D35" s="183"/>
      <c r="E35" s="183"/>
      <c r="F35" s="183"/>
      <c r="G35" s="183"/>
      <c r="H35" s="26"/>
      <c r="I35" s="26"/>
      <c r="J35" s="26"/>
      <c r="K35" s="26"/>
      <c r="L35" s="27"/>
      <c r="M35" s="27"/>
      <c r="N35" s="27"/>
      <c r="O35" s="27"/>
      <c r="P35" s="27"/>
      <c r="Q35" s="27"/>
    </row>
    <row r="36" spans="1:22" ht="16.5" hidden="1">
      <c r="A36" s="24" t="s">
        <v>15</v>
      </c>
      <c r="B36" s="25" t="s">
        <v>25</v>
      </c>
      <c r="C36" s="25"/>
      <c r="D36" s="25"/>
      <c r="E36" s="26"/>
      <c r="F36" s="26"/>
      <c r="G36" s="26"/>
      <c r="H36" s="26"/>
      <c r="I36" s="26"/>
      <c r="J36" s="26"/>
      <c r="K36" s="26"/>
      <c r="L36" s="27"/>
      <c r="M36" s="27"/>
      <c r="N36" s="27"/>
      <c r="O36" s="27"/>
      <c r="P36" s="27"/>
      <c r="Q36" s="27"/>
    </row>
    <row r="37" spans="1:22" ht="16.5" hidden="1">
      <c r="A37" s="24"/>
      <c r="B37" s="25" t="s">
        <v>17</v>
      </c>
      <c r="C37" s="25"/>
      <c r="D37" s="25"/>
      <c r="E37" s="26"/>
      <c r="F37" s="26"/>
      <c r="G37" s="26"/>
      <c r="H37" s="26"/>
      <c r="I37" s="26"/>
      <c r="J37" s="26"/>
      <c r="K37" s="26"/>
      <c r="L37" s="27"/>
      <c r="M37" s="27"/>
      <c r="N37" s="27"/>
      <c r="O37" s="27"/>
      <c r="P37" s="27"/>
      <c r="Q37" s="27"/>
    </row>
    <row r="38" spans="1:22">
      <c r="A38" s="63" t="s">
        <v>89</v>
      </c>
      <c r="B38" s="64"/>
      <c r="C38" s="64"/>
      <c r="D38" s="64"/>
      <c r="E38" s="64"/>
      <c r="F38" s="64"/>
      <c r="G38" s="124"/>
      <c r="K38" s="125" t="s">
        <v>21</v>
      </c>
    </row>
    <row r="39" spans="1:22">
      <c r="A39" s="63" t="s">
        <v>90</v>
      </c>
      <c r="B39" s="65"/>
      <c r="C39" s="65"/>
      <c r="D39" s="65"/>
      <c r="E39" s="65"/>
      <c r="F39" s="65"/>
      <c r="G39" s="124" t="s">
        <v>21</v>
      </c>
      <c r="H39" s="124" t="s">
        <v>21</v>
      </c>
      <c r="K39" s="125" t="s">
        <v>21</v>
      </c>
    </row>
    <row r="40" spans="1:22">
      <c r="A40" s="66" t="s">
        <v>91</v>
      </c>
      <c r="B40" s="65" t="s">
        <v>92</v>
      </c>
      <c r="C40" s="65"/>
      <c r="D40" s="65"/>
      <c r="E40" s="65"/>
      <c r="F40" s="65"/>
      <c r="H40" s="126" t="s">
        <v>21</v>
      </c>
      <c r="K40" s="125" t="s">
        <v>21</v>
      </c>
    </row>
    <row r="41" spans="1:22">
      <c r="A41" s="66" t="s">
        <v>93</v>
      </c>
      <c r="B41" s="65" t="s">
        <v>94</v>
      </c>
      <c r="C41" s="65"/>
      <c r="D41" s="65"/>
      <c r="E41" s="65"/>
      <c r="F41" s="65"/>
      <c r="G41" s="126" t="s">
        <v>21</v>
      </c>
      <c r="H41" s="126" t="s">
        <v>21</v>
      </c>
    </row>
    <row r="42" spans="1:22" s="125" customFormat="1">
      <c r="A42" s="66" t="s">
        <v>95</v>
      </c>
      <c r="B42" s="65" t="s">
        <v>96</v>
      </c>
      <c r="C42" s="65"/>
      <c r="D42" s="65"/>
      <c r="E42" s="65"/>
      <c r="F42" s="65"/>
      <c r="H42" s="125" t="s">
        <v>21</v>
      </c>
      <c r="K42" s="125" t="s">
        <v>21</v>
      </c>
      <c r="R42" s="32"/>
      <c r="S42" s="32"/>
      <c r="T42" s="32"/>
      <c r="U42" s="32"/>
      <c r="V42" s="32"/>
    </row>
    <row r="43" spans="1:22" s="125" customFormat="1">
      <c r="A43" s="193" t="s">
        <v>97</v>
      </c>
      <c r="B43" s="65" t="s">
        <v>98</v>
      </c>
      <c r="C43" s="65"/>
      <c r="D43" s="65"/>
      <c r="E43" s="65"/>
      <c r="F43" s="65"/>
      <c r="G43" s="127" t="s">
        <v>21</v>
      </c>
      <c r="H43" s="124" t="s">
        <v>21</v>
      </c>
      <c r="R43" s="32"/>
      <c r="S43" s="32"/>
      <c r="T43" s="32"/>
      <c r="U43" s="32"/>
      <c r="V43" s="32"/>
    </row>
    <row r="44" spans="1:22" s="125" customFormat="1">
      <c r="A44" s="193"/>
      <c r="B44" s="65" t="s">
        <v>99</v>
      </c>
      <c r="C44" s="65"/>
      <c r="D44" s="65"/>
      <c r="E44" s="65"/>
      <c r="F44" s="65"/>
      <c r="R44" s="32"/>
      <c r="S44" s="32"/>
      <c r="T44" s="32"/>
      <c r="U44" s="32"/>
      <c r="V44" s="32"/>
    </row>
    <row r="45" spans="1:22" s="125" customFormat="1">
      <c r="A45" s="193"/>
      <c r="B45" s="65" t="s">
        <v>100</v>
      </c>
      <c r="C45" s="65"/>
      <c r="D45" s="65"/>
      <c r="E45" s="65"/>
      <c r="F45" s="65"/>
      <c r="R45" s="32"/>
      <c r="S45" s="32"/>
      <c r="T45" s="32"/>
      <c r="U45" s="32"/>
      <c r="V45" s="32"/>
    </row>
    <row r="46" spans="1:22" s="125" customFormat="1">
      <c r="A46" s="193"/>
      <c r="B46" s="65" t="s">
        <v>101</v>
      </c>
      <c r="C46" s="65"/>
      <c r="D46" s="65"/>
      <c r="E46" s="65"/>
      <c r="F46" s="65"/>
      <c r="R46" s="32"/>
      <c r="S46" s="32"/>
      <c r="T46" s="32"/>
      <c r="U46" s="32"/>
      <c r="V46" s="32"/>
    </row>
    <row r="47" spans="1:22" s="125" customFormat="1" ht="25.5">
      <c r="A47" s="67" t="s">
        <v>102</v>
      </c>
      <c r="B47" s="65" t="s">
        <v>103</v>
      </c>
      <c r="C47" s="65"/>
      <c r="D47" s="65"/>
      <c r="E47" s="65"/>
      <c r="F47" s="65"/>
      <c r="R47" s="32"/>
      <c r="S47" s="32"/>
      <c r="T47" s="32"/>
      <c r="U47" s="32"/>
      <c r="V47" s="32"/>
    </row>
    <row r="48" spans="1:22" s="125" customFormat="1">
      <c r="A48" s="65"/>
      <c r="B48" s="65" t="s">
        <v>104</v>
      </c>
      <c r="C48" s="65"/>
      <c r="D48" s="65"/>
      <c r="E48" s="65"/>
      <c r="F48" s="65"/>
      <c r="R48" s="32"/>
      <c r="S48" s="32"/>
      <c r="T48" s="32"/>
      <c r="U48" s="32"/>
      <c r="V48" s="32"/>
    </row>
    <row r="49" spans="1:22" s="125" customFormat="1" ht="24">
      <c r="A49" s="68" t="s">
        <v>105</v>
      </c>
      <c r="B49" s="65" t="s">
        <v>106</v>
      </c>
      <c r="C49" s="65"/>
      <c r="D49" s="65"/>
      <c r="E49" s="65"/>
      <c r="F49" s="65"/>
      <c r="R49" s="32"/>
      <c r="S49" s="32"/>
      <c r="T49" s="32"/>
      <c r="U49" s="32"/>
      <c r="V49" s="32"/>
    </row>
    <row r="50" spans="1:22" s="125" customFormat="1">
      <c r="A50" s="64"/>
      <c r="B50" s="64"/>
      <c r="C50" s="64"/>
      <c r="D50" s="64"/>
      <c r="E50" s="64"/>
      <c r="F50" s="64"/>
      <c r="R50" s="32"/>
      <c r="S50" s="32"/>
      <c r="T50" s="32"/>
      <c r="U50" s="32"/>
      <c r="V50" s="32"/>
    </row>
    <row r="51" spans="1:22" s="125" customFormat="1">
      <c r="A51" s="63" t="s">
        <v>107</v>
      </c>
      <c r="B51" s="64"/>
      <c r="C51" s="64"/>
      <c r="D51" s="64"/>
      <c r="E51" s="64"/>
      <c r="F51" s="64"/>
      <c r="R51" s="32"/>
      <c r="S51" s="32"/>
      <c r="T51" s="32"/>
      <c r="U51" s="32"/>
      <c r="V51" s="32"/>
    </row>
    <row r="52" spans="1:22" s="125" customFormat="1">
      <c r="A52" s="66" t="s">
        <v>91</v>
      </c>
      <c r="B52" s="182" t="s">
        <v>108</v>
      </c>
      <c r="C52" s="182"/>
      <c r="D52" s="182"/>
      <c r="E52" s="182"/>
      <c r="F52" s="182"/>
      <c r="R52" s="32"/>
      <c r="S52" s="32"/>
      <c r="T52" s="32"/>
      <c r="U52" s="32"/>
      <c r="V52" s="32"/>
    </row>
    <row r="53" spans="1:22" s="125" customFormat="1">
      <c r="A53" s="66" t="s">
        <v>93</v>
      </c>
      <c r="B53" s="182" t="s">
        <v>109</v>
      </c>
      <c r="C53" s="182"/>
      <c r="D53" s="182"/>
      <c r="E53" s="182"/>
      <c r="F53" s="183"/>
      <c r="R53" s="32"/>
      <c r="S53" s="32"/>
      <c r="T53" s="32"/>
      <c r="U53" s="32"/>
      <c r="V53" s="32"/>
    </row>
    <row r="54" spans="1:22" s="125" customFormat="1" ht="25.5">
      <c r="A54" s="67" t="s">
        <v>110</v>
      </c>
      <c r="B54" s="65" t="s">
        <v>111</v>
      </c>
      <c r="C54" s="65"/>
      <c r="D54" s="65"/>
      <c r="E54" s="65"/>
      <c r="F54" s="65"/>
      <c r="R54" s="32"/>
      <c r="S54" s="32"/>
      <c r="T54" s="32"/>
      <c r="U54" s="32"/>
      <c r="V54" s="32"/>
    </row>
    <row r="55" spans="1:22" s="125" customFormat="1">
      <c r="A55" s="64"/>
      <c r="B55" s="64"/>
      <c r="C55" s="64"/>
      <c r="D55" s="64"/>
      <c r="E55" s="64"/>
      <c r="F55" s="64"/>
      <c r="R55" s="32"/>
      <c r="S55" s="32"/>
      <c r="T55" s="32"/>
      <c r="U55" s="32"/>
      <c r="V55" s="32"/>
    </row>
    <row r="56" spans="1:22" s="125" customFormat="1">
      <c r="A56" s="184" t="s">
        <v>112</v>
      </c>
      <c r="B56" s="184"/>
      <c r="C56" s="64"/>
      <c r="D56" s="64"/>
      <c r="E56" s="64"/>
      <c r="F56" s="64"/>
      <c r="R56" s="32"/>
      <c r="S56" s="32"/>
      <c r="T56" s="32"/>
      <c r="U56" s="32"/>
      <c r="V56" s="32"/>
    </row>
    <row r="57" spans="1:22" s="125" customFormat="1">
      <c r="A57" s="66" t="s">
        <v>113</v>
      </c>
      <c r="B57" s="65" t="s">
        <v>114</v>
      </c>
      <c r="C57" s="64"/>
      <c r="D57" s="64"/>
      <c r="E57" s="64"/>
      <c r="F57" s="64"/>
      <c r="R57" s="32"/>
      <c r="S57" s="32"/>
      <c r="T57" s="32"/>
      <c r="U57" s="32"/>
      <c r="V57" s="32"/>
    </row>
    <row r="58" spans="1:22" s="125" customFormat="1">
      <c r="A58" s="66" t="s">
        <v>115</v>
      </c>
      <c r="B58" s="65" t="s">
        <v>116</v>
      </c>
      <c r="C58" s="64"/>
      <c r="D58" s="64"/>
      <c r="E58" s="64"/>
      <c r="F58" s="64"/>
      <c r="R58" s="32"/>
      <c r="S58" s="32"/>
      <c r="T58" s="32"/>
      <c r="U58" s="32"/>
      <c r="V58" s="32"/>
    </row>
    <row r="59" spans="1:22" s="125" customFormat="1">
      <c r="A59" s="66" t="s">
        <v>117</v>
      </c>
      <c r="B59" s="65" t="s">
        <v>118</v>
      </c>
      <c r="C59" s="64"/>
      <c r="D59" s="64"/>
      <c r="E59" s="64"/>
      <c r="F59" s="64"/>
      <c r="R59" s="32"/>
      <c r="S59" s="32"/>
      <c r="T59" s="32"/>
      <c r="U59" s="32"/>
      <c r="V59" s="32"/>
    </row>
    <row r="60" spans="1:22" s="125" customFormat="1">
      <c r="A60" s="66" t="s">
        <v>119</v>
      </c>
      <c r="B60" s="65" t="s">
        <v>120</v>
      </c>
      <c r="C60" s="64"/>
      <c r="D60" s="64"/>
      <c r="E60" s="64"/>
      <c r="F60" s="64"/>
      <c r="R60" s="32"/>
      <c r="S60" s="32"/>
      <c r="T60" s="32"/>
      <c r="U60" s="32"/>
      <c r="V60" s="32"/>
    </row>
    <row r="61" spans="1:22" s="125" customFormat="1">
      <c r="A61" s="66" t="s">
        <v>121</v>
      </c>
      <c r="B61" s="65" t="s">
        <v>122</v>
      </c>
      <c r="C61" s="64"/>
      <c r="D61" s="64"/>
      <c r="E61" s="64"/>
      <c r="F61" s="64"/>
      <c r="R61" s="32"/>
      <c r="S61" s="32"/>
      <c r="T61" s="32"/>
      <c r="U61" s="32"/>
      <c r="V61" s="32"/>
    </row>
    <row r="62" spans="1:22" s="125" customFormat="1">
      <c r="A62" s="66" t="s">
        <v>123</v>
      </c>
      <c r="B62" s="65" t="s">
        <v>124</v>
      </c>
      <c r="C62" s="64"/>
      <c r="D62" s="64"/>
      <c r="E62" s="64"/>
      <c r="F62" s="64"/>
      <c r="R62" s="32"/>
      <c r="S62" s="32"/>
      <c r="T62" s="32"/>
      <c r="U62" s="32"/>
      <c r="V62" s="32"/>
    </row>
    <row r="63" spans="1:22" s="125" customFormat="1" ht="25.5">
      <c r="A63" s="67" t="s">
        <v>110</v>
      </c>
      <c r="B63" s="65" t="s">
        <v>125</v>
      </c>
      <c r="C63" s="64"/>
      <c r="D63" s="64"/>
      <c r="E63" s="64"/>
      <c r="F63" s="64"/>
      <c r="R63" s="32"/>
      <c r="S63" s="32"/>
      <c r="T63" s="32"/>
      <c r="U63" s="32"/>
      <c r="V63" s="32"/>
    </row>
    <row r="64" spans="1:22" s="125" customFormat="1">
      <c r="A64" s="65"/>
      <c r="B64" s="65" t="s">
        <v>126</v>
      </c>
      <c r="C64" s="64"/>
      <c r="D64" s="64"/>
      <c r="E64" s="64"/>
      <c r="F64" s="64"/>
      <c r="R64" s="32"/>
      <c r="S64" s="32"/>
      <c r="T64" s="32"/>
      <c r="U64" s="32"/>
      <c r="V64" s="32"/>
    </row>
    <row r="65" spans="1:22" s="125" customFormat="1">
      <c r="A65" s="64"/>
      <c r="B65" s="64"/>
      <c r="C65" s="64"/>
      <c r="D65" s="64"/>
      <c r="E65" s="64"/>
      <c r="F65" s="64"/>
      <c r="R65" s="32"/>
      <c r="S65" s="32"/>
      <c r="T65" s="32"/>
      <c r="U65" s="32"/>
      <c r="V65" s="32"/>
    </row>
  </sheetData>
  <mergeCells count="7">
    <mergeCell ref="A56:B56"/>
    <mergeCell ref="A1:Q1"/>
    <mergeCell ref="G3:I3"/>
    <mergeCell ref="B35:G35"/>
    <mergeCell ref="A43:A46"/>
    <mergeCell ref="B52:F52"/>
    <mergeCell ref="B53:F53"/>
  </mergeCells>
  <phoneticPr fontId="0" type="noConversion"/>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V65"/>
  <sheetViews>
    <sheetView zoomScale="75" zoomScaleNormal="100" workbookViewId="0">
      <selection activeCell="A3" sqref="A3"/>
    </sheetView>
  </sheetViews>
  <sheetFormatPr defaultColWidth="12.28515625" defaultRowHeight="14.25"/>
  <cols>
    <col min="1" max="1" width="8.7109375" style="1" customWidth="1"/>
    <col min="2" max="2" width="47.7109375" style="1" customWidth="1"/>
    <col min="3" max="3" width="33.5703125" style="1" hidden="1" customWidth="1"/>
    <col min="4" max="4" width="46.140625" style="1" customWidth="1"/>
    <col min="5" max="5" width="14.28515625" style="1" customWidth="1"/>
    <col min="6" max="6" width="15.7109375" style="1" bestFit="1" customWidth="1"/>
    <col min="7" max="7" width="16" style="1" customWidth="1"/>
    <col min="8" max="8" width="17.5703125" style="1" customWidth="1"/>
    <col min="9" max="10" width="12.28515625" style="1" customWidth="1"/>
    <col min="11" max="11" width="13.7109375" style="1" customWidth="1"/>
    <col min="12" max="12" width="15.85546875" style="1" customWidth="1"/>
    <col min="13" max="13" width="16.85546875" style="1" customWidth="1"/>
    <col min="14" max="15" width="17.85546875" style="1" customWidth="1"/>
    <col min="16" max="16" width="19" style="1" customWidth="1"/>
    <col min="17" max="17" width="20.42578125" style="1" customWidth="1"/>
    <col min="18" max="16384" width="12.28515625" style="39"/>
  </cols>
  <sheetData>
    <row r="1" spans="1:22" s="57" customFormat="1" ht="40.5" customHeight="1" thickBot="1">
      <c r="A1" s="185" t="s">
        <v>208</v>
      </c>
      <c r="B1" s="186"/>
      <c r="C1" s="186"/>
      <c r="D1" s="186"/>
      <c r="E1" s="186"/>
      <c r="F1" s="186"/>
      <c r="G1" s="186"/>
      <c r="H1" s="186"/>
      <c r="I1" s="186"/>
      <c r="J1" s="186"/>
      <c r="K1" s="186"/>
      <c r="L1" s="186"/>
      <c r="M1" s="186"/>
      <c r="N1" s="186"/>
      <c r="O1" s="186"/>
      <c r="P1" s="186"/>
      <c r="Q1" s="187"/>
    </row>
    <row r="2" spans="1:22" ht="21" customHeight="1">
      <c r="A2" s="50">
        <v>1</v>
      </c>
      <c r="B2" s="50">
        <v>2</v>
      </c>
      <c r="C2" s="50">
        <v>2</v>
      </c>
      <c r="D2" s="50" t="s">
        <v>41</v>
      </c>
      <c r="E2" s="50">
        <v>3</v>
      </c>
      <c r="F2" s="51">
        <v>4</v>
      </c>
      <c r="G2" s="52"/>
      <c r="H2" s="53">
        <v>5</v>
      </c>
      <c r="I2" s="54"/>
      <c r="J2" s="51">
        <v>6</v>
      </c>
      <c r="K2" s="55">
        <v>7</v>
      </c>
      <c r="L2" s="50">
        <v>8</v>
      </c>
      <c r="M2" s="71">
        <v>9</v>
      </c>
      <c r="N2" s="50">
        <v>10</v>
      </c>
      <c r="O2" s="71">
        <v>11</v>
      </c>
      <c r="P2" s="71">
        <v>12</v>
      </c>
      <c r="Q2" s="56">
        <v>13</v>
      </c>
    </row>
    <row r="3" spans="1:22" ht="57">
      <c r="A3" s="20" t="s">
        <v>127</v>
      </c>
      <c r="B3" s="21" t="s">
        <v>1</v>
      </c>
      <c r="C3" s="21"/>
      <c r="D3" s="21" t="s">
        <v>42</v>
      </c>
      <c r="E3" s="21" t="s">
        <v>2</v>
      </c>
      <c r="F3" s="20" t="s">
        <v>39</v>
      </c>
      <c r="G3" s="188" t="s">
        <v>61</v>
      </c>
      <c r="H3" s="188"/>
      <c r="I3" s="189"/>
      <c r="J3" s="20" t="s">
        <v>8</v>
      </c>
      <c r="K3" s="20" t="s">
        <v>5</v>
      </c>
      <c r="L3" s="20" t="s">
        <v>3</v>
      </c>
      <c r="M3" s="72" t="s">
        <v>128</v>
      </c>
      <c r="N3" s="20" t="s">
        <v>33</v>
      </c>
      <c r="O3" s="72" t="s">
        <v>129</v>
      </c>
      <c r="P3" s="72" t="s">
        <v>130</v>
      </c>
      <c r="Q3" s="20" t="s">
        <v>20</v>
      </c>
    </row>
    <row r="4" spans="1:22" ht="24" customHeight="1">
      <c r="A4" s="22"/>
      <c r="B4" s="22"/>
      <c r="C4" s="22"/>
      <c r="D4" s="22"/>
      <c r="E4" s="22" t="s">
        <v>21</v>
      </c>
      <c r="F4" s="23"/>
      <c r="G4" s="23" t="s">
        <v>24</v>
      </c>
      <c r="H4" s="23" t="s">
        <v>6</v>
      </c>
      <c r="I4" s="23" t="s">
        <v>7</v>
      </c>
      <c r="J4" s="23"/>
      <c r="K4" s="23"/>
      <c r="L4" s="23"/>
      <c r="M4" s="23"/>
      <c r="N4" s="23"/>
      <c r="O4" s="23"/>
      <c r="P4" s="22"/>
      <c r="Q4" s="22"/>
    </row>
    <row r="5" spans="1:22" s="32" customFormat="1" ht="33" customHeight="1">
      <c r="A5" s="4"/>
      <c r="B5" s="88" t="s">
        <v>176</v>
      </c>
      <c r="C5" s="5" t="s">
        <v>30</v>
      </c>
      <c r="D5" s="88" t="s">
        <v>177</v>
      </c>
      <c r="E5" s="6"/>
      <c r="F5" s="6"/>
      <c r="G5" s="7"/>
      <c r="H5" s="6"/>
      <c r="I5" s="6"/>
      <c r="J5" s="6"/>
      <c r="K5" s="6"/>
      <c r="L5" s="6"/>
      <c r="M5" s="6"/>
      <c r="N5" s="6"/>
      <c r="O5" s="6"/>
      <c r="P5" s="6"/>
      <c r="Q5" s="6"/>
    </row>
    <row r="6" spans="1:22" s="60" customFormat="1" ht="44.25" customHeight="1">
      <c r="A6" s="3">
        <v>1</v>
      </c>
      <c r="B6" s="59" t="s">
        <v>69</v>
      </c>
      <c r="C6" s="59" t="s">
        <v>38</v>
      </c>
      <c r="D6" s="59" t="s">
        <v>64</v>
      </c>
      <c r="E6" s="15" t="s">
        <v>49</v>
      </c>
      <c r="F6" s="15" t="s">
        <v>53</v>
      </c>
      <c r="G6" s="76">
        <v>2900000</v>
      </c>
      <c r="H6" s="77">
        <f t="shared" ref="H6:H11" si="0">G6</f>
        <v>2900000</v>
      </c>
      <c r="I6" s="46">
        <f t="shared" ref="I6:I11" si="1">G6-H6</f>
        <v>0</v>
      </c>
      <c r="J6" s="15">
        <v>1</v>
      </c>
      <c r="K6" s="15" t="s">
        <v>58</v>
      </c>
      <c r="L6" s="15" t="s">
        <v>59</v>
      </c>
      <c r="M6" s="82" t="s">
        <v>62</v>
      </c>
      <c r="N6" s="82" t="s">
        <v>80</v>
      </c>
      <c r="O6" s="82" t="s">
        <v>81</v>
      </c>
      <c r="P6" s="82" t="s">
        <v>81</v>
      </c>
      <c r="Q6" s="83" t="s">
        <v>135</v>
      </c>
      <c r="S6" s="32"/>
      <c r="T6" s="32"/>
      <c r="U6" s="32"/>
      <c r="V6" s="32"/>
    </row>
    <row r="7" spans="1:22" s="60" customFormat="1" ht="44.25" customHeight="1">
      <c r="A7" s="3">
        <v>2</v>
      </c>
      <c r="B7" s="59" t="s">
        <v>68</v>
      </c>
      <c r="C7" s="59"/>
      <c r="D7" s="59" t="s">
        <v>67</v>
      </c>
      <c r="E7" s="15" t="s">
        <v>49</v>
      </c>
      <c r="F7" s="15" t="s">
        <v>54</v>
      </c>
      <c r="G7" s="76">
        <v>10000000</v>
      </c>
      <c r="H7" s="77">
        <f t="shared" si="0"/>
        <v>10000000</v>
      </c>
      <c r="I7" s="46">
        <f t="shared" si="1"/>
        <v>0</v>
      </c>
      <c r="J7" s="15">
        <v>1</v>
      </c>
      <c r="K7" s="15" t="s">
        <v>50</v>
      </c>
      <c r="L7" s="15" t="s">
        <v>44</v>
      </c>
      <c r="M7" s="82" t="s">
        <v>148</v>
      </c>
      <c r="N7" s="82" t="s">
        <v>192</v>
      </c>
      <c r="O7" s="82" t="s">
        <v>156</v>
      </c>
      <c r="P7" s="82" t="s">
        <v>156</v>
      </c>
      <c r="Q7" s="83" t="s">
        <v>193</v>
      </c>
      <c r="S7" s="32"/>
      <c r="T7" s="32"/>
      <c r="U7" s="32"/>
      <c r="V7" s="32"/>
    </row>
    <row r="8" spans="1:22" s="60" customFormat="1" ht="44.25" customHeight="1">
      <c r="A8" s="3">
        <v>3</v>
      </c>
      <c r="B8" s="59" t="s">
        <v>65</v>
      </c>
      <c r="C8" s="59"/>
      <c r="D8" s="59" t="s">
        <v>55</v>
      </c>
      <c r="E8" s="15" t="s">
        <v>49</v>
      </c>
      <c r="F8" s="15" t="s">
        <v>56</v>
      </c>
      <c r="G8" s="76">
        <v>9226590</v>
      </c>
      <c r="H8" s="77">
        <f t="shared" si="0"/>
        <v>9226590</v>
      </c>
      <c r="I8" s="46">
        <f t="shared" si="1"/>
        <v>0</v>
      </c>
      <c r="J8" s="15">
        <v>1</v>
      </c>
      <c r="K8" s="15" t="s">
        <v>50</v>
      </c>
      <c r="L8" s="15" t="s">
        <v>44</v>
      </c>
      <c r="M8" s="82" t="s">
        <v>83</v>
      </c>
      <c r="N8" s="82" t="s">
        <v>80</v>
      </c>
      <c r="O8" s="82" t="s">
        <v>81</v>
      </c>
      <c r="P8" s="82" t="s">
        <v>81</v>
      </c>
      <c r="Q8" s="83" t="s">
        <v>202</v>
      </c>
    </row>
    <row r="9" spans="1:22" s="60" customFormat="1" ht="44.25" customHeight="1">
      <c r="A9" s="85">
        <v>4</v>
      </c>
      <c r="B9" s="86" t="s">
        <v>144</v>
      </c>
      <c r="C9" s="86"/>
      <c r="D9" s="86" t="s">
        <v>145</v>
      </c>
      <c r="E9" s="87" t="s">
        <v>49</v>
      </c>
      <c r="F9" s="87" t="s">
        <v>57</v>
      </c>
      <c r="G9" s="91"/>
      <c r="H9" s="91"/>
      <c r="I9" s="91"/>
      <c r="J9" s="92"/>
      <c r="K9" s="92"/>
      <c r="L9" s="92"/>
      <c r="M9" s="93"/>
      <c r="N9" s="93"/>
      <c r="O9" s="93"/>
      <c r="P9" s="93"/>
      <c r="Q9" s="94"/>
    </row>
    <row r="10" spans="1:22" s="60" customFormat="1" ht="56.25" customHeight="1">
      <c r="A10" s="85">
        <v>5</v>
      </c>
      <c r="B10" s="86" t="s">
        <v>174</v>
      </c>
      <c r="C10" s="86"/>
      <c r="D10" s="86" t="s">
        <v>173</v>
      </c>
      <c r="E10" s="87" t="s">
        <v>49</v>
      </c>
      <c r="F10" s="87" t="s">
        <v>74</v>
      </c>
      <c r="G10" s="91"/>
      <c r="H10" s="91"/>
      <c r="I10" s="91"/>
      <c r="J10" s="92"/>
      <c r="K10" s="92"/>
      <c r="L10" s="92"/>
      <c r="M10" s="93"/>
      <c r="N10" s="93"/>
      <c r="O10" s="93"/>
      <c r="P10" s="93"/>
      <c r="Q10" s="94"/>
    </row>
    <row r="11" spans="1:22" s="60" customFormat="1" ht="56.25" customHeight="1">
      <c r="A11" s="3">
        <v>6</v>
      </c>
      <c r="B11" s="59" t="s">
        <v>75</v>
      </c>
      <c r="C11" s="59"/>
      <c r="D11" s="59" t="s">
        <v>76</v>
      </c>
      <c r="E11" s="15" t="s">
        <v>49</v>
      </c>
      <c r="F11" s="15" t="s">
        <v>77</v>
      </c>
      <c r="G11" s="76">
        <v>12000000</v>
      </c>
      <c r="H11" s="77">
        <f t="shared" si="0"/>
        <v>12000000</v>
      </c>
      <c r="I11" s="46">
        <f t="shared" si="1"/>
        <v>0</v>
      </c>
      <c r="J11" s="15">
        <v>1</v>
      </c>
      <c r="K11" s="47" t="s">
        <v>50</v>
      </c>
      <c r="L11" s="47" t="s">
        <v>44</v>
      </c>
      <c r="M11" s="82" t="s">
        <v>83</v>
      </c>
      <c r="N11" s="82" t="s">
        <v>80</v>
      </c>
      <c r="O11" s="82" t="s">
        <v>81</v>
      </c>
      <c r="P11" s="82" t="s">
        <v>81</v>
      </c>
      <c r="Q11" s="83" t="s">
        <v>201</v>
      </c>
    </row>
    <row r="12" spans="1:22" s="60" customFormat="1" ht="56.25" customHeight="1">
      <c r="A12" s="78">
        <v>7</v>
      </c>
      <c r="B12" s="79" t="s">
        <v>151</v>
      </c>
      <c r="C12" s="79"/>
      <c r="D12" s="79" t="s">
        <v>152</v>
      </c>
      <c r="E12" s="80" t="s">
        <v>49</v>
      </c>
      <c r="F12" s="80" t="s">
        <v>160</v>
      </c>
      <c r="G12" s="76">
        <v>1100000</v>
      </c>
      <c r="H12" s="77">
        <f>G12</f>
        <v>1100000</v>
      </c>
      <c r="I12" s="77">
        <f>G12-H12</f>
        <v>0</v>
      </c>
      <c r="J12" s="80">
        <v>1</v>
      </c>
      <c r="K12" s="81" t="s">
        <v>58</v>
      </c>
      <c r="L12" s="81" t="s">
        <v>59</v>
      </c>
      <c r="M12" s="82" t="s">
        <v>154</v>
      </c>
      <c r="N12" s="82" t="s">
        <v>136</v>
      </c>
      <c r="O12" s="95" t="s">
        <v>155</v>
      </c>
      <c r="P12" s="84" t="s">
        <v>196</v>
      </c>
      <c r="Q12" s="83" t="s">
        <v>149</v>
      </c>
    </row>
    <row r="13" spans="1:22" s="60" customFormat="1" ht="56.25" customHeight="1">
      <c r="A13" s="78">
        <v>8</v>
      </c>
      <c r="B13" s="79" t="s">
        <v>157</v>
      </c>
      <c r="C13" s="79"/>
      <c r="D13" s="79" t="s">
        <v>158</v>
      </c>
      <c r="E13" s="80" t="s">
        <v>159</v>
      </c>
      <c r="F13" s="80" t="s">
        <v>161</v>
      </c>
      <c r="G13" s="76">
        <v>2000000</v>
      </c>
      <c r="H13" s="77">
        <f>G13</f>
        <v>2000000</v>
      </c>
      <c r="I13" s="77">
        <f>G13-H13</f>
        <v>0</v>
      </c>
      <c r="J13" s="80">
        <v>1</v>
      </c>
      <c r="K13" s="81" t="s">
        <v>50</v>
      </c>
      <c r="L13" s="6" t="s">
        <v>44</v>
      </c>
      <c r="M13" s="82" t="s">
        <v>154</v>
      </c>
      <c r="N13" s="82" t="s">
        <v>136</v>
      </c>
      <c r="O13" s="95" t="s">
        <v>155</v>
      </c>
      <c r="P13" s="84" t="s">
        <v>196</v>
      </c>
      <c r="Q13" s="83" t="s">
        <v>197</v>
      </c>
    </row>
    <row r="14" spans="1:22" s="60" customFormat="1" ht="56.25" customHeight="1">
      <c r="A14" s="78">
        <v>9</v>
      </c>
      <c r="B14" s="79" t="s">
        <v>162</v>
      </c>
      <c r="C14" s="79"/>
      <c r="D14" s="79" t="s">
        <v>163</v>
      </c>
      <c r="E14" s="80" t="s">
        <v>159</v>
      </c>
      <c r="F14" s="80" t="s">
        <v>164</v>
      </c>
      <c r="G14" s="76">
        <v>2500000</v>
      </c>
      <c r="H14" s="77">
        <f>G14</f>
        <v>2500000</v>
      </c>
      <c r="I14" s="77">
        <f>G14-H14</f>
        <v>0</v>
      </c>
      <c r="J14" s="80">
        <v>1</v>
      </c>
      <c r="K14" s="81" t="s">
        <v>50</v>
      </c>
      <c r="L14" s="81" t="s">
        <v>44</v>
      </c>
      <c r="M14" s="82" t="s">
        <v>147</v>
      </c>
      <c r="N14" s="82" t="s">
        <v>194</v>
      </c>
      <c r="O14" s="82" t="s">
        <v>154</v>
      </c>
      <c r="P14" s="84" t="s">
        <v>154</v>
      </c>
      <c r="Q14" s="83" t="s">
        <v>195</v>
      </c>
    </row>
    <row r="15" spans="1:22" s="32" customFormat="1" ht="38.25" customHeight="1">
      <c r="A15" s="78">
        <v>10</v>
      </c>
      <c r="B15" s="79" t="s">
        <v>166</v>
      </c>
      <c r="C15" s="79"/>
      <c r="D15" s="79" t="s">
        <v>167</v>
      </c>
      <c r="E15" s="80" t="s">
        <v>165</v>
      </c>
      <c r="F15" s="6" t="s">
        <v>209</v>
      </c>
      <c r="G15" s="76">
        <v>250000</v>
      </c>
      <c r="H15" s="77">
        <f t="shared" ref="H15:H20" si="2">G15</f>
        <v>250000</v>
      </c>
      <c r="I15" s="77">
        <f t="shared" ref="I15:I20" si="3">G15-H15</f>
        <v>0</v>
      </c>
      <c r="J15" s="80">
        <v>1</v>
      </c>
      <c r="K15" s="80" t="s">
        <v>58</v>
      </c>
      <c r="L15" s="80" t="s">
        <v>59</v>
      </c>
      <c r="M15" s="80" t="s">
        <v>154</v>
      </c>
      <c r="N15" s="80" t="s">
        <v>136</v>
      </c>
      <c r="O15" s="95" t="s">
        <v>155</v>
      </c>
      <c r="P15" s="95" t="s">
        <v>155</v>
      </c>
      <c r="Q15" s="80" t="s">
        <v>148</v>
      </c>
    </row>
    <row r="16" spans="1:22" s="32" customFormat="1" ht="39.75" customHeight="1">
      <c r="A16" s="78">
        <v>11</v>
      </c>
      <c r="B16" s="79" t="s">
        <v>168</v>
      </c>
      <c r="C16" s="79"/>
      <c r="D16" s="79" t="s">
        <v>169</v>
      </c>
      <c r="E16" s="80" t="s">
        <v>165</v>
      </c>
      <c r="F16" s="6" t="s">
        <v>210</v>
      </c>
      <c r="G16" s="76">
        <v>500000</v>
      </c>
      <c r="H16" s="77">
        <f t="shared" si="2"/>
        <v>500000</v>
      </c>
      <c r="I16" s="77">
        <f t="shared" si="3"/>
        <v>0</v>
      </c>
      <c r="J16" s="80">
        <v>1</v>
      </c>
      <c r="K16" s="80" t="s">
        <v>58</v>
      </c>
      <c r="L16" s="80" t="s">
        <v>59</v>
      </c>
      <c r="M16" s="80" t="s">
        <v>154</v>
      </c>
      <c r="N16" s="80" t="s">
        <v>136</v>
      </c>
      <c r="O16" s="95" t="s">
        <v>155</v>
      </c>
      <c r="P16" s="95" t="s">
        <v>155</v>
      </c>
      <c r="Q16" s="80" t="s">
        <v>148</v>
      </c>
    </row>
    <row r="17" spans="1:17" s="32" customFormat="1" ht="39.75" customHeight="1">
      <c r="A17" s="78">
        <v>12</v>
      </c>
      <c r="B17" s="79" t="s">
        <v>170</v>
      </c>
      <c r="C17" s="79"/>
      <c r="D17" s="79" t="s">
        <v>171</v>
      </c>
      <c r="E17" s="80" t="s">
        <v>165</v>
      </c>
      <c r="F17" s="6" t="s">
        <v>211</v>
      </c>
      <c r="G17" s="76">
        <v>1800000</v>
      </c>
      <c r="H17" s="77">
        <f t="shared" si="2"/>
        <v>1800000</v>
      </c>
      <c r="I17" s="77">
        <f t="shared" si="3"/>
        <v>0</v>
      </c>
      <c r="J17" s="80">
        <v>1</v>
      </c>
      <c r="K17" s="80" t="s">
        <v>50</v>
      </c>
      <c r="L17" s="80" t="s">
        <v>44</v>
      </c>
      <c r="M17" s="80" t="s">
        <v>154</v>
      </c>
      <c r="N17" s="80" t="s">
        <v>136</v>
      </c>
      <c r="O17" s="95" t="s">
        <v>155</v>
      </c>
      <c r="P17" s="95" t="s">
        <v>155</v>
      </c>
      <c r="Q17" s="80" t="s">
        <v>148</v>
      </c>
    </row>
    <row r="18" spans="1:17" s="32" customFormat="1" ht="39.75" customHeight="1">
      <c r="A18" s="78">
        <v>13</v>
      </c>
      <c r="B18" s="79" t="s">
        <v>172</v>
      </c>
      <c r="C18" s="79"/>
      <c r="D18" s="79" t="s">
        <v>191</v>
      </c>
      <c r="E18" s="80" t="s">
        <v>165</v>
      </c>
      <c r="F18" s="6" t="s">
        <v>212</v>
      </c>
      <c r="G18" s="76">
        <v>200000</v>
      </c>
      <c r="H18" s="77">
        <f t="shared" si="2"/>
        <v>200000</v>
      </c>
      <c r="I18" s="77">
        <f t="shared" si="3"/>
        <v>0</v>
      </c>
      <c r="J18" s="80">
        <v>1</v>
      </c>
      <c r="K18" s="80" t="s">
        <v>58</v>
      </c>
      <c r="L18" s="80" t="s">
        <v>59</v>
      </c>
      <c r="M18" s="80" t="s">
        <v>154</v>
      </c>
      <c r="N18" s="80" t="s">
        <v>136</v>
      </c>
      <c r="O18" s="95" t="s">
        <v>155</v>
      </c>
      <c r="P18" s="95" t="s">
        <v>155</v>
      </c>
      <c r="Q18" s="80" t="s">
        <v>148</v>
      </c>
    </row>
    <row r="19" spans="1:17" s="32" customFormat="1" ht="55.5" customHeight="1">
      <c r="A19" s="78">
        <v>14</v>
      </c>
      <c r="B19" s="79" t="s">
        <v>206</v>
      </c>
      <c r="C19" s="79"/>
      <c r="D19" s="79" t="s">
        <v>207</v>
      </c>
      <c r="E19" s="80" t="s">
        <v>165</v>
      </c>
      <c r="F19" s="6" t="s">
        <v>213</v>
      </c>
      <c r="G19" s="76">
        <v>350000</v>
      </c>
      <c r="H19" s="77">
        <f t="shared" si="2"/>
        <v>350000</v>
      </c>
      <c r="I19" s="77">
        <f t="shared" si="3"/>
        <v>0</v>
      </c>
      <c r="J19" s="80">
        <v>1</v>
      </c>
      <c r="K19" s="80" t="s">
        <v>58</v>
      </c>
      <c r="L19" s="80" t="s">
        <v>59</v>
      </c>
      <c r="M19" s="80" t="s">
        <v>154</v>
      </c>
      <c r="N19" s="80" t="s">
        <v>136</v>
      </c>
      <c r="O19" s="95" t="s">
        <v>155</v>
      </c>
      <c r="P19" s="95" t="s">
        <v>155</v>
      </c>
      <c r="Q19" s="80" t="s">
        <v>148</v>
      </c>
    </row>
    <row r="20" spans="1:17" s="32" customFormat="1" ht="39.75" customHeight="1">
      <c r="A20" s="78">
        <v>15</v>
      </c>
      <c r="B20" s="79" t="s">
        <v>189</v>
      </c>
      <c r="C20" s="79"/>
      <c r="D20" s="79" t="s">
        <v>190</v>
      </c>
      <c r="E20" s="80" t="s">
        <v>165</v>
      </c>
      <c r="F20" s="80" t="s">
        <v>214</v>
      </c>
      <c r="G20" s="76">
        <v>2000000</v>
      </c>
      <c r="H20" s="77">
        <f t="shared" si="2"/>
        <v>2000000</v>
      </c>
      <c r="I20" s="77">
        <f t="shared" si="3"/>
        <v>0</v>
      </c>
      <c r="J20" s="80">
        <v>1</v>
      </c>
      <c r="K20" s="81" t="s">
        <v>50</v>
      </c>
      <c r="L20" s="6" t="s">
        <v>44</v>
      </c>
      <c r="M20" s="82" t="s">
        <v>81</v>
      </c>
      <c r="N20" s="82" t="s">
        <v>87</v>
      </c>
      <c r="O20" s="82" t="s">
        <v>149</v>
      </c>
      <c r="P20" s="82" t="s">
        <v>150</v>
      </c>
      <c r="Q20" s="83" t="s">
        <v>198</v>
      </c>
    </row>
    <row r="21" spans="1:17" s="32" customFormat="1" ht="57">
      <c r="A21" s="3">
        <v>16</v>
      </c>
      <c r="B21" s="59" t="s">
        <v>178</v>
      </c>
      <c r="C21" s="59"/>
      <c r="D21" s="59" t="s">
        <v>179</v>
      </c>
      <c r="E21" s="15" t="s">
        <v>165</v>
      </c>
      <c r="F21" s="15" t="s">
        <v>180</v>
      </c>
      <c r="G21" s="76">
        <v>300000</v>
      </c>
      <c r="H21" s="77">
        <f>+G21</f>
        <v>300000</v>
      </c>
      <c r="I21" s="46">
        <f>+G21-H21</f>
        <v>0</v>
      </c>
      <c r="J21" s="89" t="s">
        <v>181</v>
      </c>
      <c r="K21" s="47" t="s">
        <v>58</v>
      </c>
      <c r="L21" s="47" t="s">
        <v>59</v>
      </c>
      <c r="M21" s="97" t="s">
        <v>182</v>
      </c>
      <c r="N21" s="82" t="s">
        <v>188</v>
      </c>
      <c r="O21" s="82" t="s">
        <v>147</v>
      </c>
      <c r="P21" s="82" t="s">
        <v>147</v>
      </c>
      <c r="Q21" s="83" t="s">
        <v>136</v>
      </c>
    </row>
    <row r="22" spans="1:17" s="32" customFormat="1" ht="40.5" customHeight="1">
      <c r="A22" s="2"/>
      <c r="B22" s="18" t="s">
        <v>204</v>
      </c>
      <c r="C22" s="10" t="s">
        <v>35</v>
      </c>
      <c r="D22" s="18" t="s">
        <v>205</v>
      </c>
      <c r="E22" s="8"/>
      <c r="F22" s="8"/>
      <c r="G22" s="31">
        <f>SUM(G6:G21)</f>
        <v>45126590</v>
      </c>
      <c r="H22" s="31">
        <f>SUM(H6:H21)</f>
        <v>45126590</v>
      </c>
      <c r="I22" s="31">
        <f>SUM(I15:I21)</f>
        <v>0</v>
      </c>
      <c r="J22" s="15"/>
      <c r="K22" s="15"/>
      <c r="L22" s="8"/>
      <c r="M22" s="8"/>
      <c r="N22" s="8"/>
      <c r="O22" s="8"/>
      <c r="P22" s="8"/>
      <c r="Q22" s="8"/>
    </row>
    <row r="23" spans="1:17" s="32" customFormat="1" ht="28.5" customHeight="1">
      <c r="A23" s="4"/>
      <c r="B23" s="5" t="s">
        <v>28</v>
      </c>
      <c r="C23" s="5" t="s">
        <v>32</v>
      </c>
      <c r="D23" s="5" t="s">
        <v>32</v>
      </c>
      <c r="E23" s="6"/>
      <c r="F23" s="6"/>
      <c r="G23" s="7"/>
      <c r="H23" s="14"/>
      <c r="I23" s="14"/>
      <c r="J23" s="6"/>
      <c r="K23" s="6"/>
      <c r="L23" s="6"/>
      <c r="M23" s="6"/>
      <c r="N23" s="6"/>
      <c r="O23" s="6"/>
      <c r="P23" s="6"/>
      <c r="Q23" s="6"/>
    </row>
    <row r="24" spans="1:17" s="32" customFormat="1" ht="24" hidden="1" customHeight="1">
      <c r="A24" s="3">
        <v>1</v>
      </c>
      <c r="B24" s="16" t="s">
        <v>40</v>
      </c>
      <c r="C24" s="16" t="s">
        <v>36</v>
      </c>
      <c r="D24" s="16" t="s">
        <v>46</v>
      </c>
      <c r="E24" s="15" t="s">
        <v>22</v>
      </c>
      <c r="F24" s="15" t="s">
        <v>51</v>
      </c>
      <c r="G24" s="46" t="s">
        <v>21</v>
      </c>
      <c r="H24" s="46" t="str">
        <f>G24</f>
        <v xml:space="preserve"> </v>
      </c>
      <c r="I24" s="9" t="s">
        <v>21</v>
      </c>
      <c r="J24" s="15">
        <v>1</v>
      </c>
      <c r="K24" s="15" t="s">
        <v>45</v>
      </c>
      <c r="L24" s="15" t="s">
        <v>21</v>
      </c>
      <c r="M24" s="49" t="s">
        <v>21</v>
      </c>
      <c r="N24" s="49" t="s">
        <v>21</v>
      </c>
      <c r="O24" s="49"/>
      <c r="P24" s="47" t="s">
        <v>21</v>
      </c>
      <c r="Q24" s="47" t="s">
        <v>21</v>
      </c>
    </row>
    <row r="25" spans="1:17" s="32" customFormat="1" ht="42.75" customHeight="1">
      <c r="A25" s="3">
        <v>1</v>
      </c>
      <c r="B25" s="38" t="s">
        <v>70</v>
      </c>
      <c r="C25" s="16" t="s">
        <v>37</v>
      </c>
      <c r="D25" s="38" t="s">
        <v>63</v>
      </c>
      <c r="E25" s="15" t="s">
        <v>22</v>
      </c>
      <c r="F25" s="15" t="s">
        <v>60</v>
      </c>
      <c r="G25" s="9">
        <v>2581840</v>
      </c>
      <c r="H25" s="9">
        <f>G25</f>
        <v>2581840</v>
      </c>
      <c r="I25" s="9">
        <v>0</v>
      </c>
      <c r="J25" s="15">
        <v>1</v>
      </c>
      <c r="K25" s="15" t="s">
        <v>23</v>
      </c>
      <c r="L25" s="15" t="s">
        <v>44</v>
      </c>
      <c r="M25" s="84" t="s">
        <v>131</v>
      </c>
      <c r="N25" s="84" t="s">
        <v>194</v>
      </c>
      <c r="O25" s="81" t="s">
        <v>199</v>
      </c>
      <c r="P25" s="81" t="s">
        <v>199</v>
      </c>
      <c r="Q25" s="96" t="s">
        <v>200</v>
      </c>
    </row>
    <row r="26" spans="1:17" s="32" customFormat="1" ht="18" customHeight="1">
      <c r="A26" s="3"/>
      <c r="B26" s="18" t="s">
        <v>203</v>
      </c>
      <c r="C26" s="18" t="s">
        <v>34</v>
      </c>
      <c r="D26" s="18" t="s">
        <v>34</v>
      </c>
      <c r="E26" s="8"/>
      <c r="F26" s="8"/>
      <c r="G26" s="31">
        <f>SUM(G24:G25)</f>
        <v>2581840</v>
      </c>
      <c r="H26" s="31">
        <f>SUM(H24:H25)</f>
        <v>2581840</v>
      </c>
      <c r="I26" s="31">
        <f>SUM(I24:I25)</f>
        <v>0</v>
      </c>
      <c r="J26" s="15"/>
      <c r="K26" s="15"/>
      <c r="L26" s="8"/>
      <c r="M26" s="8"/>
      <c r="N26" s="15"/>
      <c r="O26" s="15"/>
      <c r="P26" s="15"/>
      <c r="Q26" s="15"/>
    </row>
    <row r="27" spans="1:17" s="32" customFormat="1" ht="18" customHeight="1">
      <c r="A27" s="3"/>
      <c r="B27" s="18"/>
      <c r="C27" s="18"/>
      <c r="D27" s="18"/>
      <c r="E27" s="8"/>
      <c r="F27" s="8"/>
      <c r="G27" s="31" t="s">
        <v>21</v>
      </c>
      <c r="H27" s="31"/>
      <c r="I27" s="31"/>
      <c r="J27" s="15"/>
      <c r="K27" s="15"/>
      <c r="L27" s="8"/>
      <c r="M27" s="8"/>
      <c r="N27" s="8"/>
      <c r="O27" s="8"/>
      <c r="P27" s="15"/>
      <c r="Q27" s="8"/>
    </row>
    <row r="28" spans="1:17" s="32" customFormat="1" ht="18" customHeight="1">
      <c r="A28" s="3"/>
      <c r="B28" s="42" t="s">
        <v>43</v>
      </c>
      <c r="C28" s="43"/>
      <c r="D28" s="44" t="s">
        <v>52</v>
      </c>
      <c r="E28" s="15"/>
      <c r="F28" s="15"/>
      <c r="G28" s="31" t="s">
        <v>21</v>
      </c>
      <c r="H28" s="31" t="s">
        <v>21</v>
      </c>
      <c r="I28" s="31"/>
      <c r="J28" s="15"/>
      <c r="K28" s="15"/>
      <c r="L28" s="8"/>
      <c r="M28" s="8"/>
      <c r="N28" s="8"/>
      <c r="O28" s="8"/>
      <c r="P28" s="15"/>
      <c r="Q28" s="8"/>
    </row>
    <row r="29" spans="1:17" s="32" customFormat="1" ht="18" customHeight="1">
      <c r="A29" s="2"/>
      <c r="B29" s="10" t="s">
        <v>4</v>
      </c>
      <c r="C29" s="10" t="s">
        <v>31</v>
      </c>
      <c r="D29" s="10" t="s">
        <v>31</v>
      </c>
      <c r="E29" s="8"/>
      <c r="F29" s="8"/>
      <c r="G29" s="58">
        <f>+G26+G22</f>
        <v>47708430</v>
      </c>
      <c r="H29" s="58">
        <f>+H26+H22</f>
        <v>47708430</v>
      </c>
      <c r="I29" s="58">
        <f>+I26+I22</f>
        <v>0</v>
      </c>
      <c r="J29" s="15"/>
      <c r="K29" s="15"/>
      <c r="L29" s="8"/>
      <c r="M29" s="8"/>
      <c r="N29" s="8"/>
      <c r="O29" s="8"/>
      <c r="P29" s="8"/>
      <c r="Q29" s="8"/>
    </row>
    <row r="30" spans="1:17" s="32" customFormat="1" ht="22.5" customHeight="1">
      <c r="A30" s="33"/>
      <c r="B30" s="34"/>
      <c r="C30" s="34"/>
      <c r="D30" s="34"/>
      <c r="E30" s="19"/>
      <c r="F30" s="19"/>
      <c r="G30" s="35"/>
      <c r="H30" s="35"/>
      <c r="I30" s="35"/>
      <c r="J30" s="35"/>
      <c r="K30" s="19"/>
      <c r="L30" s="19"/>
      <c r="M30" s="19"/>
      <c r="N30" s="19"/>
      <c r="O30" s="19"/>
      <c r="P30" s="19"/>
      <c r="Q30" s="19"/>
    </row>
    <row r="31" spans="1:17" ht="17.25" hidden="1" customHeight="1">
      <c r="A31" s="24" t="s">
        <v>11</v>
      </c>
      <c r="B31" s="40" t="s">
        <v>14</v>
      </c>
      <c r="C31" s="40"/>
      <c r="D31" s="40"/>
      <c r="E31" s="36"/>
      <c r="F31" s="36"/>
      <c r="G31" s="36"/>
      <c r="H31" s="41" t="s">
        <v>21</v>
      </c>
      <c r="I31" s="36"/>
      <c r="J31" s="36"/>
      <c r="K31" s="36"/>
      <c r="L31" s="37"/>
      <c r="M31" s="27"/>
      <c r="N31" s="27"/>
      <c r="O31" s="27"/>
      <c r="P31" s="27"/>
      <c r="Q31" s="27"/>
    </row>
    <row r="32" spans="1:17" ht="16.5" hidden="1">
      <c r="A32" s="24" t="s">
        <v>12</v>
      </c>
      <c r="B32" s="25" t="s">
        <v>48</v>
      </c>
      <c r="C32" s="25"/>
      <c r="D32" s="25"/>
      <c r="E32" s="26"/>
      <c r="F32" s="26"/>
      <c r="G32" s="26"/>
      <c r="H32" s="28" t="s">
        <v>21</v>
      </c>
      <c r="I32" s="26"/>
      <c r="J32" s="26"/>
      <c r="K32" s="26"/>
      <c r="L32" s="26"/>
      <c r="M32" s="26"/>
      <c r="N32" s="26"/>
      <c r="O32" s="26"/>
      <c r="P32" s="26"/>
      <c r="Q32" s="26"/>
    </row>
    <row r="33" spans="1:22" ht="16.5" hidden="1">
      <c r="A33" s="24"/>
      <c r="B33" s="25" t="s">
        <v>26</v>
      </c>
      <c r="C33" s="25"/>
      <c r="D33" s="25"/>
      <c r="E33" s="27"/>
      <c r="F33" s="27"/>
      <c r="G33" s="27"/>
      <c r="H33" s="41" t="s">
        <v>21</v>
      </c>
      <c r="I33" s="27"/>
      <c r="J33" s="27"/>
      <c r="K33" s="27"/>
      <c r="L33" s="27"/>
      <c r="M33" s="27"/>
      <c r="N33" s="27"/>
      <c r="O33" s="27"/>
      <c r="P33" s="27"/>
      <c r="Q33" s="27"/>
    </row>
    <row r="34" spans="1:22" ht="16.5" hidden="1">
      <c r="A34" s="24" t="s">
        <v>13</v>
      </c>
      <c r="B34" s="25" t="s">
        <v>27</v>
      </c>
      <c r="C34" s="25"/>
      <c r="D34" s="25"/>
      <c r="E34" s="26"/>
      <c r="F34" s="26"/>
      <c r="G34" s="26"/>
      <c r="H34" s="26" t="s">
        <v>21</v>
      </c>
      <c r="I34" s="26"/>
      <c r="J34" s="26"/>
      <c r="K34" s="26"/>
      <c r="L34" s="27"/>
      <c r="M34" s="27"/>
      <c r="N34" s="27"/>
      <c r="O34" s="27"/>
      <c r="P34" s="27"/>
      <c r="Q34" s="27"/>
    </row>
    <row r="35" spans="1:22" ht="16.5" hidden="1">
      <c r="A35" s="24"/>
      <c r="B35" s="195" t="s">
        <v>16</v>
      </c>
      <c r="C35" s="183"/>
      <c r="D35" s="183"/>
      <c r="E35" s="183"/>
      <c r="F35" s="183"/>
      <c r="G35" s="183"/>
      <c r="H35" s="26"/>
      <c r="I35" s="26"/>
      <c r="J35" s="26"/>
      <c r="K35" s="26"/>
      <c r="L35" s="27"/>
      <c r="M35" s="27"/>
      <c r="N35" s="27"/>
      <c r="O35" s="27"/>
      <c r="P35" s="27"/>
      <c r="Q35" s="27"/>
    </row>
    <row r="36" spans="1:22" ht="16.5" hidden="1">
      <c r="A36" s="24" t="s">
        <v>15</v>
      </c>
      <c r="B36" s="25" t="s">
        <v>25</v>
      </c>
      <c r="C36" s="25"/>
      <c r="D36" s="25"/>
      <c r="E36" s="26"/>
      <c r="F36" s="26"/>
      <c r="G36" s="26"/>
      <c r="H36" s="26"/>
      <c r="I36" s="26"/>
      <c r="J36" s="26"/>
      <c r="K36" s="26"/>
      <c r="L36" s="27"/>
      <c r="M36" s="27"/>
      <c r="N36" s="27"/>
      <c r="O36" s="27"/>
      <c r="P36" s="27"/>
      <c r="Q36" s="27"/>
    </row>
    <row r="37" spans="1:22" ht="16.5" hidden="1">
      <c r="A37" s="24"/>
      <c r="B37" s="25" t="s">
        <v>17</v>
      </c>
      <c r="C37" s="25"/>
      <c r="D37" s="25"/>
      <c r="E37" s="26"/>
      <c r="F37" s="26"/>
      <c r="G37" s="26"/>
      <c r="H37" s="26"/>
      <c r="I37" s="26"/>
      <c r="J37" s="26"/>
      <c r="K37" s="26"/>
      <c r="L37" s="27"/>
      <c r="M37" s="27"/>
      <c r="N37" s="27"/>
      <c r="O37" s="27"/>
      <c r="P37" s="27"/>
      <c r="Q37" s="27"/>
    </row>
    <row r="38" spans="1:22">
      <c r="A38" s="63" t="s">
        <v>89</v>
      </c>
      <c r="B38" s="64"/>
      <c r="C38" s="64"/>
      <c r="D38" s="64"/>
      <c r="E38" s="64"/>
      <c r="F38" s="64"/>
      <c r="G38" s="45"/>
      <c r="K38" s="1" t="s">
        <v>21</v>
      </c>
    </row>
    <row r="39" spans="1:22">
      <c r="A39" s="63" t="s">
        <v>90</v>
      </c>
      <c r="B39" s="65"/>
      <c r="C39" s="65"/>
      <c r="D39" s="65"/>
      <c r="E39" s="65"/>
      <c r="F39" s="65"/>
      <c r="G39" s="45" t="s">
        <v>21</v>
      </c>
      <c r="H39" s="45" t="s">
        <v>21</v>
      </c>
      <c r="K39" s="1" t="s">
        <v>21</v>
      </c>
    </row>
    <row r="40" spans="1:22">
      <c r="A40" s="66" t="s">
        <v>91</v>
      </c>
      <c r="B40" s="65" t="s">
        <v>92</v>
      </c>
      <c r="C40" s="65"/>
      <c r="D40" s="65"/>
      <c r="E40" s="65"/>
      <c r="F40" s="65"/>
      <c r="H40" s="29" t="s">
        <v>21</v>
      </c>
      <c r="K40" s="1" t="s">
        <v>21</v>
      </c>
    </row>
    <row r="41" spans="1:22">
      <c r="A41" s="66" t="s">
        <v>93</v>
      </c>
      <c r="B41" s="65" t="s">
        <v>94</v>
      </c>
      <c r="C41" s="65"/>
      <c r="D41" s="65"/>
      <c r="E41" s="65"/>
      <c r="F41" s="65"/>
      <c r="G41" s="29" t="s">
        <v>21</v>
      </c>
      <c r="H41" s="29" t="s">
        <v>21</v>
      </c>
    </row>
    <row r="42" spans="1:22" s="1" customFormat="1">
      <c r="A42" s="66" t="s">
        <v>95</v>
      </c>
      <c r="B42" s="65" t="s">
        <v>96</v>
      </c>
      <c r="C42" s="65"/>
      <c r="D42" s="65"/>
      <c r="E42" s="65"/>
      <c r="F42" s="65"/>
      <c r="H42" s="1" t="s">
        <v>21</v>
      </c>
      <c r="K42" s="1" t="s">
        <v>21</v>
      </c>
      <c r="R42" s="39"/>
      <c r="S42" s="39"/>
      <c r="T42" s="39"/>
      <c r="U42" s="39"/>
      <c r="V42" s="39"/>
    </row>
    <row r="43" spans="1:22" s="1" customFormat="1">
      <c r="A43" s="193" t="s">
        <v>97</v>
      </c>
      <c r="B43" s="65" t="s">
        <v>98</v>
      </c>
      <c r="C43" s="65"/>
      <c r="D43" s="65"/>
      <c r="E43" s="65"/>
      <c r="F43" s="65"/>
      <c r="G43" s="30" t="s">
        <v>21</v>
      </c>
      <c r="H43" s="45" t="s">
        <v>21</v>
      </c>
      <c r="R43" s="39"/>
      <c r="S43" s="39"/>
      <c r="T43" s="39"/>
      <c r="U43" s="39"/>
      <c r="V43" s="39"/>
    </row>
    <row r="44" spans="1:22" s="1" customFormat="1">
      <c r="A44" s="193"/>
      <c r="B44" s="65" t="s">
        <v>99</v>
      </c>
      <c r="C44" s="65"/>
      <c r="D44" s="65"/>
      <c r="E44" s="65"/>
      <c r="F44" s="65"/>
      <c r="R44" s="39"/>
      <c r="S44" s="39"/>
      <c r="T44" s="39"/>
      <c r="U44" s="39"/>
      <c r="V44" s="39"/>
    </row>
    <row r="45" spans="1:22" s="1" customFormat="1">
      <c r="A45" s="193"/>
      <c r="B45" s="65" t="s">
        <v>100</v>
      </c>
      <c r="C45" s="65"/>
      <c r="D45" s="65"/>
      <c r="E45" s="65"/>
      <c r="F45" s="65"/>
      <c r="R45" s="39"/>
      <c r="S45" s="39"/>
      <c r="T45" s="39"/>
      <c r="U45" s="39"/>
      <c r="V45" s="39"/>
    </row>
    <row r="46" spans="1:22" s="1" customFormat="1">
      <c r="A46" s="193"/>
      <c r="B46" s="65" t="s">
        <v>101</v>
      </c>
      <c r="C46" s="65"/>
      <c r="D46" s="65"/>
      <c r="E46" s="65"/>
      <c r="F46" s="65"/>
      <c r="R46" s="39"/>
      <c r="S46" s="39"/>
      <c r="T46" s="39"/>
      <c r="U46" s="39"/>
      <c r="V46" s="39"/>
    </row>
    <row r="47" spans="1:22" s="1" customFormat="1" ht="25.5">
      <c r="A47" s="67" t="s">
        <v>102</v>
      </c>
      <c r="B47" s="65" t="s">
        <v>103</v>
      </c>
      <c r="C47" s="65"/>
      <c r="D47" s="65"/>
      <c r="E47" s="65"/>
      <c r="F47" s="65"/>
      <c r="R47" s="39"/>
      <c r="S47" s="39"/>
      <c r="T47" s="39"/>
      <c r="U47" s="39"/>
      <c r="V47" s="39"/>
    </row>
    <row r="48" spans="1:22" s="1" customFormat="1">
      <c r="A48" s="65"/>
      <c r="B48" s="65" t="s">
        <v>104</v>
      </c>
      <c r="C48" s="65"/>
      <c r="D48" s="65"/>
      <c r="E48" s="65"/>
      <c r="F48" s="65"/>
      <c r="R48" s="39"/>
      <c r="S48" s="39"/>
      <c r="T48" s="39"/>
      <c r="U48" s="39"/>
      <c r="V48" s="39"/>
    </row>
    <row r="49" spans="1:22" s="1" customFormat="1" ht="24">
      <c r="A49" s="68" t="s">
        <v>105</v>
      </c>
      <c r="B49" s="65" t="s">
        <v>106</v>
      </c>
      <c r="C49" s="65"/>
      <c r="D49" s="65"/>
      <c r="E49" s="65"/>
      <c r="F49" s="65"/>
      <c r="R49" s="39"/>
      <c r="S49" s="39"/>
      <c r="T49" s="39"/>
      <c r="U49" s="39"/>
      <c r="V49" s="39"/>
    </row>
    <row r="50" spans="1:22" s="1" customFormat="1">
      <c r="A50" s="64"/>
      <c r="B50" s="64"/>
      <c r="C50" s="64"/>
      <c r="D50" s="64"/>
      <c r="E50" s="64"/>
      <c r="F50" s="64"/>
      <c r="R50" s="39"/>
      <c r="S50" s="39"/>
      <c r="T50" s="39"/>
      <c r="U50" s="39"/>
      <c r="V50" s="39"/>
    </row>
    <row r="51" spans="1:22" s="1" customFormat="1">
      <c r="A51" s="63" t="s">
        <v>107</v>
      </c>
      <c r="B51" s="64"/>
      <c r="C51" s="64"/>
      <c r="D51" s="64"/>
      <c r="E51" s="64"/>
      <c r="F51" s="64"/>
      <c r="R51" s="39"/>
      <c r="S51" s="39"/>
      <c r="T51" s="39"/>
      <c r="U51" s="39"/>
      <c r="V51" s="39"/>
    </row>
    <row r="52" spans="1:22" s="1" customFormat="1">
      <c r="A52" s="66" t="s">
        <v>91</v>
      </c>
      <c r="B52" s="182" t="s">
        <v>108</v>
      </c>
      <c r="C52" s="182"/>
      <c r="D52" s="182"/>
      <c r="E52" s="182"/>
      <c r="F52" s="182"/>
      <c r="R52" s="39"/>
      <c r="S52" s="39"/>
      <c r="T52" s="39"/>
      <c r="U52" s="39"/>
      <c r="V52" s="39"/>
    </row>
    <row r="53" spans="1:22" s="1" customFormat="1">
      <c r="A53" s="66" t="s">
        <v>93</v>
      </c>
      <c r="B53" s="182" t="s">
        <v>109</v>
      </c>
      <c r="C53" s="182"/>
      <c r="D53" s="182"/>
      <c r="E53" s="182"/>
      <c r="F53" s="183"/>
      <c r="R53" s="39"/>
      <c r="S53" s="39"/>
      <c r="T53" s="39"/>
      <c r="U53" s="39"/>
      <c r="V53" s="39"/>
    </row>
    <row r="54" spans="1:22" s="1" customFormat="1" ht="25.5">
      <c r="A54" s="67" t="s">
        <v>110</v>
      </c>
      <c r="B54" s="65" t="s">
        <v>111</v>
      </c>
      <c r="C54" s="65"/>
      <c r="D54" s="65"/>
      <c r="E54" s="65"/>
      <c r="F54" s="65"/>
      <c r="R54" s="39"/>
      <c r="S54" s="39"/>
      <c r="T54" s="39"/>
      <c r="U54" s="39"/>
      <c r="V54" s="39"/>
    </row>
    <row r="55" spans="1:22" s="1" customFormat="1">
      <c r="A55" s="64"/>
      <c r="B55" s="64"/>
      <c r="C55" s="64"/>
      <c r="D55" s="64"/>
      <c r="E55" s="64"/>
      <c r="F55" s="64"/>
      <c r="R55" s="39"/>
      <c r="S55" s="39"/>
      <c r="T55" s="39"/>
      <c r="U55" s="39"/>
      <c r="V55" s="39"/>
    </row>
    <row r="56" spans="1:22" s="1" customFormat="1">
      <c r="A56" s="184" t="s">
        <v>112</v>
      </c>
      <c r="B56" s="184"/>
      <c r="C56" s="64"/>
      <c r="D56" s="64"/>
      <c r="E56" s="64"/>
      <c r="F56" s="64"/>
      <c r="R56" s="39"/>
      <c r="S56" s="39"/>
      <c r="T56" s="39"/>
      <c r="U56" s="39"/>
      <c r="V56" s="39"/>
    </row>
    <row r="57" spans="1:22" s="1" customFormat="1">
      <c r="A57" s="66" t="s">
        <v>113</v>
      </c>
      <c r="B57" s="65" t="s">
        <v>114</v>
      </c>
      <c r="C57" s="64"/>
      <c r="D57" s="64"/>
      <c r="E57" s="64"/>
      <c r="F57" s="64"/>
      <c r="R57" s="39"/>
      <c r="S57" s="39"/>
      <c r="T57" s="39"/>
      <c r="U57" s="39"/>
      <c r="V57" s="39"/>
    </row>
    <row r="58" spans="1:22" s="1" customFormat="1">
      <c r="A58" s="66" t="s">
        <v>115</v>
      </c>
      <c r="B58" s="65" t="s">
        <v>116</v>
      </c>
      <c r="C58" s="64"/>
      <c r="D58" s="64"/>
      <c r="E58" s="64"/>
      <c r="F58" s="64"/>
      <c r="R58" s="39"/>
      <c r="S58" s="39"/>
      <c r="T58" s="39"/>
      <c r="U58" s="39"/>
      <c r="V58" s="39"/>
    </row>
    <row r="59" spans="1:22" s="1" customFormat="1">
      <c r="A59" s="66" t="s">
        <v>117</v>
      </c>
      <c r="B59" s="65" t="s">
        <v>118</v>
      </c>
      <c r="C59" s="64"/>
      <c r="D59" s="64"/>
      <c r="E59" s="64"/>
      <c r="F59" s="64"/>
      <c r="R59" s="39"/>
      <c r="S59" s="39"/>
      <c r="T59" s="39"/>
      <c r="U59" s="39"/>
      <c r="V59" s="39"/>
    </row>
    <row r="60" spans="1:22" s="1" customFormat="1">
      <c r="A60" s="66" t="s">
        <v>119</v>
      </c>
      <c r="B60" s="65" t="s">
        <v>120</v>
      </c>
      <c r="C60" s="64"/>
      <c r="D60" s="64"/>
      <c r="E60" s="64"/>
      <c r="F60" s="64"/>
      <c r="R60" s="39"/>
      <c r="S60" s="39"/>
      <c r="T60" s="39"/>
      <c r="U60" s="39"/>
      <c r="V60" s="39"/>
    </row>
    <row r="61" spans="1:22" s="1" customFormat="1">
      <c r="A61" s="66" t="s">
        <v>121</v>
      </c>
      <c r="B61" s="65" t="s">
        <v>122</v>
      </c>
      <c r="C61" s="64"/>
      <c r="D61" s="64"/>
      <c r="E61" s="64"/>
      <c r="F61" s="64"/>
      <c r="R61" s="39"/>
      <c r="S61" s="39"/>
      <c r="T61" s="39"/>
      <c r="U61" s="39"/>
      <c r="V61" s="39"/>
    </row>
    <row r="62" spans="1:22" s="1" customFormat="1">
      <c r="A62" s="66" t="s">
        <v>123</v>
      </c>
      <c r="B62" s="65" t="s">
        <v>124</v>
      </c>
      <c r="C62" s="64"/>
      <c r="D62" s="64"/>
      <c r="E62" s="64"/>
      <c r="F62" s="64"/>
      <c r="R62" s="39"/>
      <c r="S62" s="39"/>
      <c r="T62" s="39"/>
      <c r="U62" s="39"/>
      <c r="V62" s="39"/>
    </row>
    <row r="63" spans="1:22" s="1" customFormat="1" ht="25.5">
      <c r="A63" s="67" t="s">
        <v>110</v>
      </c>
      <c r="B63" s="65" t="s">
        <v>125</v>
      </c>
      <c r="C63" s="64"/>
      <c r="D63" s="64"/>
      <c r="E63" s="64"/>
      <c r="F63" s="64"/>
      <c r="R63" s="39"/>
      <c r="S63" s="39"/>
      <c r="T63" s="39"/>
      <c r="U63" s="39"/>
      <c r="V63" s="39"/>
    </row>
    <row r="64" spans="1:22" s="1" customFormat="1">
      <c r="A64" s="65"/>
      <c r="B64" s="65" t="s">
        <v>126</v>
      </c>
      <c r="C64" s="64"/>
      <c r="D64" s="64"/>
      <c r="E64" s="64"/>
      <c r="F64" s="64"/>
      <c r="R64" s="39"/>
      <c r="S64" s="39"/>
      <c r="T64" s="39"/>
      <c r="U64" s="39"/>
      <c r="V64" s="39"/>
    </row>
    <row r="65" spans="1:22" s="1" customFormat="1">
      <c r="A65" s="64"/>
      <c r="B65" s="64"/>
      <c r="C65" s="64"/>
      <c r="D65" s="64"/>
      <c r="E65" s="64"/>
      <c r="F65" s="64"/>
      <c r="R65" s="39"/>
      <c r="S65" s="39"/>
      <c r="T65" s="39"/>
      <c r="U65" s="39"/>
      <c r="V65" s="39"/>
    </row>
  </sheetData>
  <mergeCells count="7">
    <mergeCell ref="A56:B56"/>
    <mergeCell ref="A1:Q1"/>
    <mergeCell ref="G3:I3"/>
    <mergeCell ref="B35:G35"/>
    <mergeCell ref="A43:A46"/>
    <mergeCell ref="B52:F52"/>
    <mergeCell ref="B53:F53"/>
  </mergeCells>
  <phoneticPr fontId="0" type="noConversion"/>
  <printOptions horizontalCentered="1" verticalCentered="1"/>
  <pageMargins left="0.19685039370078741" right="0" top="0.78740157480314965" bottom="0.59055118110236227" header="0.31496062992125984" footer="0.51181102362204722"/>
  <pageSetup paperSize="8" scale="66" orientation="landscape" r:id="rId1"/>
  <headerFooter alignWithMargins="0"/>
</worksheet>
</file>

<file path=xl/worksheets/sheet6.xml><?xml version="1.0" encoding="utf-8"?>
<worksheet xmlns="http://schemas.openxmlformats.org/spreadsheetml/2006/main" xmlns:r="http://schemas.openxmlformats.org/officeDocument/2006/relationships">
  <dimension ref="A1:V58"/>
  <sheetViews>
    <sheetView topLeftCell="A4" workbookViewId="0">
      <selection activeCell="D5" sqref="D5"/>
    </sheetView>
  </sheetViews>
  <sheetFormatPr defaultColWidth="12.28515625" defaultRowHeight="14.25"/>
  <cols>
    <col min="1" max="1" width="8.7109375" style="1" customWidth="1"/>
    <col min="2" max="2" width="47.7109375" style="1" customWidth="1"/>
    <col min="3" max="3" width="33.5703125" style="1" hidden="1" customWidth="1"/>
    <col min="4" max="4" width="46.140625" style="1" customWidth="1"/>
    <col min="5" max="5" width="14.28515625" style="1" customWidth="1"/>
    <col min="6" max="6" width="15.7109375" style="1" bestFit="1" customWidth="1"/>
    <col min="7" max="7" width="16" style="1" customWidth="1"/>
    <col min="8" max="8" width="17.5703125" style="1" customWidth="1"/>
    <col min="9" max="10" width="12.28515625" style="1" customWidth="1"/>
    <col min="11" max="11" width="13.7109375" style="1" customWidth="1"/>
    <col min="12" max="12" width="15.85546875" style="1" customWidth="1"/>
    <col min="13" max="13" width="16.85546875" style="1" customWidth="1"/>
    <col min="14" max="15" width="17.85546875" style="1" customWidth="1"/>
    <col min="16" max="16" width="19" style="1" customWidth="1"/>
    <col min="17" max="17" width="20.42578125" style="1" customWidth="1"/>
    <col min="18" max="16384" width="12.28515625" style="39"/>
  </cols>
  <sheetData>
    <row r="1" spans="1:22" s="57" customFormat="1" ht="40.5" customHeight="1" thickBot="1">
      <c r="A1" s="196" t="s">
        <v>175</v>
      </c>
      <c r="B1" s="197"/>
      <c r="C1" s="197"/>
      <c r="D1" s="197"/>
      <c r="E1" s="197"/>
      <c r="F1" s="197"/>
      <c r="G1" s="197"/>
      <c r="H1" s="197"/>
      <c r="I1" s="197"/>
      <c r="J1" s="197"/>
      <c r="K1" s="197"/>
      <c r="L1" s="197"/>
      <c r="M1" s="197"/>
      <c r="N1" s="197"/>
      <c r="O1" s="197"/>
      <c r="P1" s="197"/>
      <c r="Q1" s="198"/>
    </row>
    <row r="2" spans="1:22" ht="21" customHeight="1">
      <c r="A2" s="50">
        <v>1</v>
      </c>
      <c r="B2" s="50">
        <v>2</v>
      </c>
      <c r="C2" s="50">
        <v>2</v>
      </c>
      <c r="D2" s="50" t="s">
        <v>41</v>
      </c>
      <c r="E2" s="50">
        <v>3</v>
      </c>
      <c r="F2" s="51">
        <v>4</v>
      </c>
      <c r="G2" s="52"/>
      <c r="H2" s="53">
        <v>5</v>
      </c>
      <c r="I2" s="54"/>
      <c r="J2" s="51">
        <v>6</v>
      </c>
      <c r="K2" s="55">
        <v>7</v>
      </c>
      <c r="L2" s="50">
        <v>8</v>
      </c>
      <c r="M2" s="71">
        <v>9</v>
      </c>
      <c r="N2" s="50">
        <v>10</v>
      </c>
      <c r="O2" s="71">
        <v>11</v>
      </c>
      <c r="P2" s="71">
        <v>12</v>
      </c>
      <c r="Q2" s="56">
        <v>13</v>
      </c>
    </row>
    <row r="3" spans="1:22" ht="57">
      <c r="A3" s="20" t="s">
        <v>127</v>
      </c>
      <c r="B3" s="21" t="s">
        <v>1</v>
      </c>
      <c r="C3" s="21"/>
      <c r="D3" s="21" t="s">
        <v>42</v>
      </c>
      <c r="E3" s="21" t="s">
        <v>2</v>
      </c>
      <c r="F3" s="20" t="s">
        <v>39</v>
      </c>
      <c r="G3" s="188" t="s">
        <v>61</v>
      </c>
      <c r="H3" s="188"/>
      <c r="I3" s="189"/>
      <c r="J3" s="20" t="s">
        <v>8</v>
      </c>
      <c r="K3" s="20" t="s">
        <v>5</v>
      </c>
      <c r="L3" s="20" t="s">
        <v>3</v>
      </c>
      <c r="M3" s="72" t="s">
        <v>128</v>
      </c>
      <c r="N3" s="20" t="s">
        <v>33</v>
      </c>
      <c r="O3" s="72" t="s">
        <v>129</v>
      </c>
      <c r="P3" s="72" t="s">
        <v>130</v>
      </c>
      <c r="Q3" s="20" t="s">
        <v>20</v>
      </c>
    </row>
    <row r="4" spans="1:22" ht="16.5">
      <c r="A4" s="22"/>
      <c r="B4" s="22"/>
      <c r="C4" s="22"/>
      <c r="D4" s="22"/>
      <c r="E4" s="22" t="s">
        <v>21</v>
      </c>
      <c r="F4" s="23"/>
      <c r="G4" s="23" t="s">
        <v>24</v>
      </c>
      <c r="H4" s="23" t="s">
        <v>6</v>
      </c>
      <c r="I4" s="23" t="s">
        <v>7</v>
      </c>
      <c r="J4" s="23"/>
      <c r="K4" s="23"/>
      <c r="L4" s="23"/>
      <c r="M4" s="23"/>
      <c r="N4" s="23"/>
      <c r="O4" s="23"/>
      <c r="P4" s="22"/>
      <c r="Q4" s="22"/>
    </row>
    <row r="5" spans="1:22" s="32" customFormat="1" ht="33" customHeight="1">
      <c r="A5" s="4"/>
      <c r="B5" s="88" t="s">
        <v>176</v>
      </c>
      <c r="C5" s="5" t="s">
        <v>30</v>
      </c>
      <c r="D5" s="88" t="s">
        <v>177</v>
      </c>
      <c r="E5" s="6"/>
      <c r="F5" s="6"/>
      <c r="G5" s="7"/>
      <c r="H5" s="6"/>
      <c r="I5" s="6"/>
      <c r="J5" s="6"/>
      <c r="K5" s="6"/>
      <c r="L5" s="6"/>
      <c r="M5" s="6"/>
      <c r="N5" s="6"/>
      <c r="O5" s="6"/>
      <c r="P5" s="6"/>
      <c r="Q5" s="6"/>
    </row>
    <row r="6" spans="1:22" s="60" customFormat="1" ht="44.25" customHeight="1">
      <c r="A6" s="3">
        <v>1</v>
      </c>
      <c r="B6" s="59" t="s">
        <v>69</v>
      </c>
      <c r="C6" s="59" t="s">
        <v>38</v>
      </c>
      <c r="D6" s="59" t="s">
        <v>64</v>
      </c>
      <c r="E6" s="15" t="s">
        <v>49</v>
      </c>
      <c r="F6" s="15" t="s">
        <v>53</v>
      </c>
      <c r="G6" s="9">
        <f>2336500+231355</f>
        <v>2567855</v>
      </c>
      <c r="H6" s="46">
        <f t="shared" ref="H6:H11" si="0">G6</f>
        <v>2567855</v>
      </c>
      <c r="I6" s="46">
        <f t="shared" ref="I6:I11" si="1">G6-H6</f>
        <v>0</v>
      </c>
      <c r="J6" s="15">
        <v>1</v>
      </c>
      <c r="K6" s="15" t="s">
        <v>58</v>
      </c>
      <c r="L6" s="15" t="s">
        <v>59</v>
      </c>
      <c r="M6" s="69" t="s">
        <v>62</v>
      </c>
      <c r="N6" s="69" t="s">
        <v>80</v>
      </c>
      <c r="O6" s="69" t="s">
        <v>81</v>
      </c>
      <c r="P6" s="69" t="s">
        <v>81</v>
      </c>
      <c r="Q6" s="70" t="s">
        <v>82</v>
      </c>
      <c r="S6" s="32"/>
      <c r="T6" s="32"/>
      <c r="U6" s="32"/>
      <c r="V6" s="32"/>
    </row>
    <row r="7" spans="1:22" s="60" customFormat="1" ht="44.25" customHeight="1">
      <c r="A7" s="3">
        <v>2</v>
      </c>
      <c r="B7" s="59" t="s">
        <v>68</v>
      </c>
      <c r="C7" s="59"/>
      <c r="D7" s="59" t="s">
        <v>67</v>
      </c>
      <c r="E7" s="15" t="s">
        <v>49</v>
      </c>
      <c r="F7" s="15" t="s">
        <v>54</v>
      </c>
      <c r="G7" s="9">
        <f>7275384+231355</f>
        <v>7506739</v>
      </c>
      <c r="H7" s="46">
        <f t="shared" si="0"/>
        <v>7506739</v>
      </c>
      <c r="I7" s="46">
        <f t="shared" si="1"/>
        <v>0</v>
      </c>
      <c r="J7" s="15">
        <v>1</v>
      </c>
      <c r="K7" s="15" t="s">
        <v>50</v>
      </c>
      <c r="L7" s="15" t="s">
        <v>44</v>
      </c>
      <c r="M7" s="69" t="s">
        <v>62</v>
      </c>
      <c r="N7" s="69" t="s">
        <v>84</v>
      </c>
      <c r="O7" s="69" t="s">
        <v>87</v>
      </c>
      <c r="P7" s="69" t="s">
        <v>87</v>
      </c>
      <c r="Q7" s="70" t="s">
        <v>85</v>
      </c>
      <c r="S7" s="32"/>
      <c r="T7" s="32"/>
      <c r="U7" s="32"/>
      <c r="V7" s="32"/>
    </row>
    <row r="8" spans="1:22" s="60" customFormat="1" ht="44.25" customHeight="1">
      <c r="A8" s="3">
        <v>3</v>
      </c>
      <c r="B8" s="59" t="s">
        <v>65</v>
      </c>
      <c r="C8" s="59"/>
      <c r="D8" s="59" t="s">
        <v>55</v>
      </c>
      <c r="E8" s="15" t="s">
        <v>49</v>
      </c>
      <c r="F8" s="15" t="s">
        <v>56</v>
      </c>
      <c r="G8" s="9">
        <v>9849366</v>
      </c>
      <c r="H8" s="46">
        <f t="shared" si="0"/>
        <v>9849366</v>
      </c>
      <c r="I8" s="46">
        <f t="shared" si="1"/>
        <v>0</v>
      </c>
      <c r="J8" s="15">
        <v>1</v>
      </c>
      <c r="K8" s="15" t="s">
        <v>50</v>
      </c>
      <c r="L8" s="15" t="s">
        <v>44</v>
      </c>
      <c r="M8" s="69" t="s">
        <v>83</v>
      </c>
      <c r="N8" s="69" t="s">
        <v>80</v>
      </c>
      <c r="O8" s="69" t="s">
        <v>81</v>
      </c>
      <c r="P8" s="69" t="s">
        <v>81</v>
      </c>
      <c r="Q8" s="70" t="s">
        <v>82</v>
      </c>
    </row>
    <row r="9" spans="1:22" s="60" customFormat="1" ht="44.25" customHeight="1">
      <c r="A9" s="3">
        <v>4</v>
      </c>
      <c r="B9" s="59" t="s">
        <v>66</v>
      </c>
      <c r="C9" s="59"/>
      <c r="D9" s="59" t="s">
        <v>71</v>
      </c>
      <c r="E9" s="15" t="s">
        <v>49</v>
      </c>
      <c r="F9" s="15" t="s">
        <v>57</v>
      </c>
      <c r="G9" s="9">
        <v>8768986</v>
      </c>
      <c r="H9" s="46">
        <f t="shared" si="0"/>
        <v>8768986</v>
      </c>
      <c r="I9" s="46">
        <f t="shared" si="1"/>
        <v>0</v>
      </c>
      <c r="J9" s="15">
        <v>1</v>
      </c>
      <c r="K9" s="15" t="s">
        <v>50</v>
      </c>
      <c r="L9" s="15" t="s">
        <v>44</v>
      </c>
      <c r="M9" s="69" t="s">
        <v>83</v>
      </c>
      <c r="N9" s="69" t="s">
        <v>80</v>
      </c>
      <c r="O9" s="69" t="s">
        <v>81</v>
      </c>
      <c r="P9" s="69" t="s">
        <v>81</v>
      </c>
      <c r="Q9" s="70" t="s">
        <v>82</v>
      </c>
    </row>
    <row r="10" spans="1:22" s="60" customFormat="1" ht="56.25" customHeight="1">
      <c r="A10" s="3">
        <v>5</v>
      </c>
      <c r="B10" s="59" t="s">
        <v>72</v>
      </c>
      <c r="C10" s="59"/>
      <c r="D10" s="59" t="s">
        <v>73</v>
      </c>
      <c r="E10" s="15" t="s">
        <v>49</v>
      </c>
      <c r="F10" s="15" t="s">
        <v>74</v>
      </c>
      <c r="G10" s="9">
        <v>5634356</v>
      </c>
      <c r="H10" s="46">
        <f t="shared" si="0"/>
        <v>5634356</v>
      </c>
      <c r="I10" s="46">
        <f t="shared" si="1"/>
        <v>0</v>
      </c>
      <c r="J10" s="15">
        <v>1</v>
      </c>
      <c r="K10" s="15" t="s">
        <v>58</v>
      </c>
      <c r="L10" s="15" t="s">
        <v>59</v>
      </c>
      <c r="M10" s="69" t="s">
        <v>83</v>
      </c>
      <c r="N10" s="69" t="s">
        <v>80</v>
      </c>
      <c r="O10" s="69" t="s">
        <v>81</v>
      </c>
      <c r="P10" s="69" t="s">
        <v>81</v>
      </c>
      <c r="Q10" s="70" t="s">
        <v>82</v>
      </c>
    </row>
    <row r="11" spans="1:22" s="60" customFormat="1" ht="56.25" customHeight="1">
      <c r="A11" s="3">
        <v>6</v>
      </c>
      <c r="B11" s="59" t="s">
        <v>75</v>
      </c>
      <c r="C11" s="59"/>
      <c r="D11" s="59" t="s">
        <v>76</v>
      </c>
      <c r="E11" s="15" t="s">
        <v>49</v>
      </c>
      <c r="F11" s="15" t="s">
        <v>77</v>
      </c>
      <c r="G11" s="9">
        <v>7849288</v>
      </c>
      <c r="H11" s="46">
        <f t="shared" si="0"/>
        <v>7849288</v>
      </c>
      <c r="I11" s="46">
        <f t="shared" si="1"/>
        <v>0</v>
      </c>
      <c r="J11" s="15">
        <v>1</v>
      </c>
      <c r="K11" s="47" t="s">
        <v>50</v>
      </c>
      <c r="L11" s="47" t="s">
        <v>44</v>
      </c>
      <c r="M11" s="69" t="s">
        <v>83</v>
      </c>
      <c r="N11" s="69" t="s">
        <v>80</v>
      </c>
      <c r="O11" s="69" t="s">
        <v>81</v>
      </c>
      <c r="P11" s="69" t="s">
        <v>81</v>
      </c>
      <c r="Q11" s="70" t="s">
        <v>82</v>
      </c>
    </row>
    <row r="12" spans="1:22" s="60" customFormat="1" ht="56.25" customHeight="1">
      <c r="A12" s="3">
        <v>7</v>
      </c>
      <c r="B12" s="59" t="s">
        <v>178</v>
      </c>
      <c r="C12" s="59"/>
      <c r="D12" s="59" t="s">
        <v>179</v>
      </c>
      <c r="E12" s="15" t="s">
        <v>165</v>
      </c>
      <c r="F12" s="15" t="s">
        <v>180</v>
      </c>
      <c r="G12" s="9">
        <v>450000</v>
      </c>
      <c r="H12" s="46">
        <f>+G12</f>
        <v>450000</v>
      </c>
      <c r="I12" s="46">
        <f>+G12-H12</f>
        <v>0</v>
      </c>
      <c r="J12" s="89" t="s">
        <v>181</v>
      </c>
      <c r="K12" s="47" t="s">
        <v>58</v>
      </c>
      <c r="L12" s="47" t="s">
        <v>59</v>
      </c>
      <c r="M12" s="90" t="s">
        <v>182</v>
      </c>
      <c r="N12" s="69" t="s">
        <v>183</v>
      </c>
      <c r="O12" s="69" t="s">
        <v>184</v>
      </c>
      <c r="P12" s="69" t="s">
        <v>184</v>
      </c>
      <c r="Q12" s="70" t="s">
        <v>153</v>
      </c>
    </row>
    <row r="13" spans="1:22" s="60" customFormat="1" ht="56.25" customHeight="1">
      <c r="A13" s="3">
        <v>8</v>
      </c>
      <c r="B13" s="59" t="s">
        <v>185</v>
      </c>
      <c r="C13" s="59"/>
      <c r="D13" s="59" t="s">
        <v>186</v>
      </c>
      <c r="E13" s="15" t="s">
        <v>159</v>
      </c>
      <c r="F13" s="15" t="s">
        <v>164</v>
      </c>
      <c r="G13" s="9">
        <v>2500000</v>
      </c>
      <c r="H13" s="46">
        <f>+G13</f>
        <v>2500000</v>
      </c>
      <c r="I13" s="46">
        <f>+G13-H13</f>
        <v>0</v>
      </c>
      <c r="J13" s="15">
        <v>1</v>
      </c>
      <c r="K13" s="47" t="s">
        <v>50</v>
      </c>
      <c r="L13" s="47" t="s">
        <v>44</v>
      </c>
      <c r="M13" s="69" t="s">
        <v>184</v>
      </c>
      <c r="N13" s="69" t="s">
        <v>146</v>
      </c>
      <c r="O13" s="69" t="s">
        <v>147</v>
      </c>
      <c r="P13" s="69" t="s">
        <v>147</v>
      </c>
      <c r="Q13" s="70" t="s">
        <v>148</v>
      </c>
    </row>
    <row r="14" spans="1:22" s="32" customFormat="1" ht="18" customHeight="1">
      <c r="A14" s="2"/>
      <c r="B14" s="10" t="s">
        <v>9</v>
      </c>
      <c r="C14" s="10" t="s">
        <v>35</v>
      </c>
      <c r="D14" s="10" t="s">
        <v>35</v>
      </c>
      <c r="E14" s="8"/>
      <c r="F14" s="8"/>
      <c r="G14" s="31">
        <f>SUM(G6:G13)</f>
        <v>45126590</v>
      </c>
      <c r="H14" s="31">
        <f>SUM(H6:H13)</f>
        <v>45126590</v>
      </c>
      <c r="I14" s="31">
        <f>I6+I7+I8+I10</f>
        <v>0</v>
      </c>
      <c r="J14" s="15"/>
      <c r="K14" s="15"/>
      <c r="L14" s="8"/>
      <c r="M14" s="8"/>
      <c r="N14" s="8"/>
      <c r="O14" s="8"/>
      <c r="P14" s="8"/>
      <c r="Q14" s="8"/>
    </row>
    <row r="15" spans="1:22" s="32" customFormat="1" ht="18" customHeight="1">
      <c r="A15" s="2"/>
      <c r="B15" s="11"/>
      <c r="C15" s="11"/>
      <c r="D15" s="11"/>
      <c r="E15" s="8"/>
      <c r="F15" s="8"/>
      <c r="G15" s="12"/>
      <c r="H15" s="13"/>
      <c r="I15" s="13"/>
      <c r="J15" s="8"/>
      <c r="K15" s="8"/>
      <c r="L15" s="8"/>
      <c r="M15" s="8"/>
      <c r="N15" s="8"/>
      <c r="O15" s="8"/>
      <c r="P15" s="8"/>
      <c r="Q15" s="8"/>
    </row>
    <row r="16" spans="1:22" s="32" customFormat="1" ht="18" customHeight="1">
      <c r="A16" s="4"/>
      <c r="B16" s="5" t="s">
        <v>28</v>
      </c>
      <c r="C16" s="5" t="s">
        <v>32</v>
      </c>
      <c r="D16" s="5" t="s">
        <v>32</v>
      </c>
      <c r="E16" s="6"/>
      <c r="F16" s="6"/>
      <c r="G16" s="7"/>
      <c r="H16" s="14"/>
      <c r="I16" s="14"/>
      <c r="J16" s="6"/>
      <c r="K16" s="6"/>
      <c r="L16" s="6"/>
      <c r="M16" s="6"/>
      <c r="N16" s="6"/>
      <c r="O16" s="6"/>
      <c r="P16" s="6"/>
      <c r="Q16" s="6"/>
    </row>
    <row r="17" spans="1:17" s="32" customFormat="1" ht="24" hidden="1" customHeight="1">
      <c r="A17" s="3">
        <v>1</v>
      </c>
      <c r="B17" s="16" t="s">
        <v>40</v>
      </c>
      <c r="C17" s="16" t="s">
        <v>36</v>
      </c>
      <c r="D17" s="16" t="s">
        <v>46</v>
      </c>
      <c r="E17" s="15" t="s">
        <v>22</v>
      </c>
      <c r="F17" s="15" t="s">
        <v>51</v>
      </c>
      <c r="G17" s="46" t="s">
        <v>21</v>
      </c>
      <c r="H17" s="46" t="str">
        <f>G17</f>
        <v xml:space="preserve"> </v>
      </c>
      <c r="I17" s="9" t="s">
        <v>21</v>
      </c>
      <c r="J17" s="15">
        <v>1</v>
      </c>
      <c r="K17" s="15" t="s">
        <v>45</v>
      </c>
      <c r="L17" s="15" t="s">
        <v>21</v>
      </c>
      <c r="M17" s="49" t="s">
        <v>21</v>
      </c>
      <c r="N17" s="49" t="s">
        <v>21</v>
      </c>
      <c r="O17" s="49"/>
      <c r="P17" s="47" t="s">
        <v>21</v>
      </c>
      <c r="Q17" s="47" t="s">
        <v>21</v>
      </c>
    </row>
    <row r="18" spans="1:17" s="32" customFormat="1" ht="42.75" customHeight="1">
      <c r="A18" s="3">
        <v>1</v>
      </c>
      <c r="B18" s="38" t="s">
        <v>70</v>
      </c>
      <c r="C18" s="16" t="s">
        <v>37</v>
      </c>
      <c r="D18" s="38" t="s">
        <v>63</v>
      </c>
      <c r="E18" s="15" t="s">
        <v>22</v>
      </c>
      <c r="F18" s="15" t="s">
        <v>60</v>
      </c>
      <c r="G18" s="9">
        <v>2581840</v>
      </c>
      <c r="H18" s="9">
        <f>G18</f>
        <v>2581840</v>
      </c>
      <c r="I18" s="9">
        <v>0</v>
      </c>
      <c r="J18" s="15">
        <v>1</v>
      </c>
      <c r="K18" s="15" t="s">
        <v>23</v>
      </c>
      <c r="L18" s="15" t="s">
        <v>44</v>
      </c>
      <c r="M18" s="73" t="s">
        <v>131</v>
      </c>
      <c r="N18" s="73" t="s">
        <v>78</v>
      </c>
      <c r="O18" s="74" t="s">
        <v>79</v>
      </c>
      <c r="P18" s="74" t="s">
        <v>79</v>
      </c>
      <c r="Q18" s="75" t="s">
        <v>86</v>
      </c>
    </row>
    <row r="19" spans="1:17" s="32" customFormat="1" ht="18" customHeight="1">
      <c r="A19" s="3"/>
      <c r="B19" s="18" t="s">
        <v>10</v>
      </c>
      <c r="C19" s="18" t="s">
        <v>34</v>
      </c>
      <c r="D19" s="18" t="s">
        <v>34</v>
      </c>
      <c r="E19" s="8"/>
      <c r="F19" s="8"/>
      <c r="G19" s="31">
        <f>SUM(G17:G18)</f>
        <v>2581840</v>
      </c>
      <c r="H19" s="31">
        <f>SUM(H17:H18)</f>
        <v>2581840</v>
      </c>
      <c r="I19" s="31">
        <f>SUM(I17:I18)</f>
        <v>0</v>
      </c>
      <c r="J19" s="15"/>
      <c r="K19" s="15"/>
      <c r="L19" s="8"/>
      <c r="M19" s="8"/>
      <c r="N19" s="15"/>
      <c r="O19" s="15"/>
      <c r="P19" s="15"/>
      <c r="Q19" s="15"/>
    </row>
    <row r="20" spans="1:17" s="32" customFormat="1" ht="18" customHeight="1">
      <c r="A20" s="3"/>
      <c r="B20" s="18"/>
      <c r="C20" s="18"/>
      <c r="D20" s="18"/>
      <c r="E20" s="8"/>
      <c r="F20" s="8"/>
      <c r="G20" s="31" t="s">
        <v>21</v>
      </c>
      <c r="H20" s="31"/>
      <c r="I20" s="31"/>
      <c r="J20" s="15"/>
      <c r="K20" s="15"/>
      <c r="L20" s="8"/>
      <c r="M20" s="8"/>
      <c r="N20" s="8"/>
      <c r="O20" s="8"/>
      <c r="P20" s="15"/>
      <c r="Q20" s="8"/>
    </row>
    <row r="21" spans="1:17" s="32" customFormat="1" ht="18" customHeight="1">
      <c r="A21" s="3"/>
      <c r="B21" s="42" t="s">
        <v>43</v>
      </c>
      <c r="C21" s="43"/>
      <c r="D21" s="44" t="s">
        <v>52</v>
      </c>
      <c r="E21" s="15"/>
      <c r="F21" s="15"/>
      <c r="G21" s="31" t="s">
        <v>21</v>
      </c>
      <c r="H21" s="31" t="s">
        <v>21</v>
      </c>
      <c r="I21" s="31"/>
      <c r="J21" s="15"/>
      <c r="K21" s="15"/>
      <c r="L21" s="8"/>
      <c r="M21" s="8"/>
      <c r="N21" s="8"/>
      <c r="O21" s="8"/>
      <c r="P21" s="15"/>
      <c r="Q21" s="8"/>
    </row>
    <row r="22" spans="1:17" s="32" customFormat="1" ht="18" customHeight="1">
      <c r="A22" s="2"/>
      <c r="B22" s="10" t="s">
        <v>4</v>
      </c>
      <c r="C22" s="10" t="s">
        <v>31</v>
      </c>
      <c r="D22" s="10" t="s">
        <v>31</v>
      </c>
      <c r="E22" s="8"/>
      <c r="F22" s="8"/>
      <c r="G22" s="58">
        <f>G14+G19</f>
        <v>47708430</v>
      </c>
      <c r="H22" s="58">
        <f>H14+H19</f>
        <v>47708430</v>
      </c>
      <c r="I22" s="58">
        <f>I14+I19</f>
        <v>0</v>
      </c>
      <c r="J22" s="15"/>
      <c r="K22" s="15"/>
      <c r="L22" s="8"/>
      <c r="M22" s="8"/>
      <c r="N22" s="8"/>
      <c r="O22" s="8"/>
      <c r="P22" s="8"/>
      <c r="Q22" s="8"/>
    </row>
    <row r="23" spans="1:17" s="32" customFormat="1" ht="22.5" customHeight="1">
      <c r="A23" s="199" t="s">
        <v>187</v>
      </c>
      <c r="B23" s="200"/>
      <c r="C23" s="200"/>
      <c r="D23" s="200"/>
      <c r="E23" s="200"/>
      <c r="F23" s="200"/>
      <c r="G23" s="200"/>
      <c r="H23" s="200"/>
      <c r="I23" s="200"/>
      <c r="J23" s="200"/>
      <c r="K23" s="200"/>
      <c r="L23" s="200"/>
      <c r="M23" s="19"/>
      <c r="N23" s="19"/>
      <c r="O23" s="19"/>
      <c r="P23" s="19"/>
      <c r="Q23" s="19"/>
    </row>
    <row r="24" spans="1:17" ht="17.25" hidden="1" customHeight="1">
      <c r="A24" s="24" t="s">
        <v>11</v>
      </c>
      <c r="B24" s="40" t="s">
        <v>14</v>
      </c>
      <c r="C24" s="40"/>
      <c r="D24" s="40"/>
      <c r="E24" s="36"/>
      <c r="F24" s="36"/>
      <c r="G24" s="36"/>
      <c r="H24" s="41" t="s">
        <v>21</v>
      </c>
      <c r="I24" s="36"/>
      <c r="J24" s="36"/>
      <c r="K24" s="36"/>
      <c r="L24" s="37"/>
      <c r="M24" s="27"/>
      <c r="N24" s="27"/>
      <c r="O24" s="27"/>
      <c r="P24" s="27"/>
      <c r="Q24" s="27"/>
    </row>
    <row r="25" spans="1:17" ht="16.5" hidden="1">
      <c r="A25" s="24" t="s">
        <v>12</v>
      </c>
      <c r="B25" s="25" t="s">
        <v>48</v>
      </c>
      <c r="C25" s="25"/>
      <c r="D25" s="25"/>
      <c r="E25" s="26"/>
      <c r="F25" s="26"/>
      <c r="G25" s="26"/>
      <c r="H25" s="28" t="s">
        <v>21</v>
      </c>
      <c r="I25" s="26"/>
      <c r="J25" s="26"/>
      <c r="K25" s="26"/>
      <c r="L25" s="26"/>
      <c r="M25" s="26"/>
      <c r="N25" s="26"/>
      <c r="O25" s="26"/>
      <c r="P25" s="26"/>
      <c r="Q25" s="26"/>
    </row>
    <row r="26" spans="1:17" ht="16.5" hidden="1">
      <c r="A26" s="24"/>
      <c r="B26" s="25" t="s">
        <v>26</v>
      </c>
      <c r="C26" s="25"/>
      <c r="D26" s="25"/>
      <c r="E26" s="27"/>
      <c r="F26" s="27"/>
      <c r="G26" s="27"/>
      <c r="H26" s="41" t="s">
        <v>21</v>
      </c>
      <c r="I26" s="27"/>
      <c r="J26" s="27"/>
      <c r="K26" s="27"/>
      <c r="L26" s="27"/>
      <c r="M26" s="27"/>
      <c r="N26" s="27"/>
      <c r="O26" s="27"/>
      <c r="P26" s="27"/>
      <c r="Q26" s="27"/>
    </row>
    <row r="27" spans="1:17" ht="16.5" hidden="1">
      <c r="A27" s="24" t="s">
        <v>13</v>
      </c>
      <c r="B27" s="25" t="s">
        <v>27</v>
      </c>
      <c r="C27" s="25"/>
      <c r="D27" s="25"/>
      <c r="E27" s="26"/>
      <c r="F27" s="26"/>
      <c r="G27" s="26"/>
      <c r="H27" s="26" t="s">
        <v>21</v>
      </c>
      <c r="I27" s="26"/>
      <c r="J27" s="26"/>
      <c r="K27" s="26"/>
      <c r="L27" s="27"/>
      <c r="M27" s="27"/>
      <c r="N27" s="27"/>
      <c r="O27" s="27"/>
      <c r="P27" s="27"/>
      <c r="Q27" s="27"/>
    </row>
    <row r="28" spans="1:17" ht="16.5" hidden="1">
      <c r="A28" s="24"/>
      <c r="B28" s="195" t="s">
        <v>16</v>
      </c>
      <c r="C28" s="183"/>
      <c r="D28" s="183"/>
      <c r="E28" s="183"/>
      <c r="F28" s="183"/>
      <c r="G28" s="183"/>
      <c r="H28" s="26"/>
      <c r="I28" s="26"/>
      <c r="J28" s="26"/>
      <c r="K28" s="26"/>
      <c r="L28" s="27"/>
      <c r="M28" s="27"/>
      <c r="N28" s="27"/>
      <c r="O28" s="27"/>
      <c r="P28" s="27"/>
      <c r="Q28" s="27"/>
    </row>
    <row r="29" spans="1:17" ht="16.5" hidden="1">
      <c r="A29" s="24" t="s">
        <v>15</v>
      </c>
      <c r="B29" s="25" t="s">
        <v>25</v>
      </c>
      <c r="C29" s="25"/>
      <c r="D29" s="25"/>
      <c r="E29" s="26"/>
      <c r="F29" s="26"/>
      <c r="G29" s="26"/>
      <c r="H29" s="26"/>
      <c r="I29" s="26"/>
      <c r="J29" s="26"/>
      <c r="K29" s="26"/>
      <c r="L29" s="27"/>
      <c r="M29" s="27"/>
      <c r="N29" s="27"/>
      <c r="O29" s="27"/>
      <c r="P29" s="27"/>
      <c r="Q29" s="27"/>
    </row>
    <row r="30" spans="1:17" ht="16.5" hidden="1">
      <c r="A30" s="24"/>
      <c r="B30" s="25" t="s">
        <v>17</v>
      </c>
      <c r="C30" s="25"/>
      <c r="D30" s="25"/>
      <c r="E30" s="26"/>
      <c r="F30" s="26"/>
      <c r="G30" s="26"/>
      <c r="H30" s="26"/>
      <c r="I30" s="26"/>
      <c r="J30" s="26"/>
      <c r="K30" s="26"/>
      <c r="L30" s="27"/>
      <c r="M30" s="27"/>
      <c r="N30" s="27"/>
      <c r="O30" s="27"/>
      <c r="P30" s="27"/>
      <c r="Q30" s="27"/>
    </row>
    <row r="31" spans="1:17">
      <c r="A31" s="63" t="s">
        <v>89</v>
      </c>
      <c r="B31" s="64"/>
      <c r="C31" s="64"/>
      <c r="D31" s="64"/>
      <c r="E31" s="64"/>
      <c r="F31" s="64"/>
      <c r="G31" s="45"/>
      <c r="K31" s="1" t="s">
        <v>21</v>
      </c>
    </row>
    <row r="32" spans="1:17">
      <c r="A32" s="63" t="s">
        <v>90</v>
      </c>
      <c r="B32" s="65"/>
      <c r="C32" s="65"/>
      <c r="D32" s="65"/>
      <c r="E32" s="65"/>
      <c r="F32" s="65"/>
      <c r="G32" s="45" t="s">
        <v>21</v>
      </c>
      <c r="H32" s="45" t="s">
        <v>21</v>
      </c>
      <c r="K32" s="1" t="s">
        <v>21</v>
      </c>
    </row>
    <row r="33" spans="1:11">
      <c r="A33" s="66" t="s">
        <v>91</v>
      </c>
      <c r="B33" s="65" t="s">
        <v>92</v>
      </c>
      <c r="C33" s="65"/>
      <c r="D33" s="65"/>
      <c r="E33" s="65"/>
      <c r="F33" s="65"/>
      <c r="H33" s="29" t="s">
        <v>21</v>
      </c>
      <c r="K33" s="1" t="s">
        <v>21</v>
      </c>
    </row>
    <row r="34" spans="1:11">
      <c r="A34" s="66" t="s">
        <v>93</v>
      </c>
      <c r="B34" s="65" t="s">
        <v>94</v>
      </c>
      <c r="C34" s="65"/>
      <c r="D34" s="65"/>
      <c r="E34" s="65"/>
      <c r="F34" s="65"/>
      <c r="G34" s="29" t="s">
        <v>21</v>
      </c>
      <c r="H34" s="29" t="s">
        <v>21</v>
      </c>
    </row>
    <row r="35" spans="1:11">
      <c r="A35" s="66" t="s">
        <v>95</v>
      </c>
      <c r="B35" s="65" t="s">
        <v>96</v>
      </c>
      <c r="C35" s="65"/>
      <c r="D35" s="65"/>
      <c r="E35" s="65"/>
      <c r="F35" s="65"/>
      <c r="H35" s="1" t="s">
        <v>21</v>
      </c>
      <c r="K35" s="1" t="s">
        <v>21</v>
      </c>
    </row>
    <row r="36" spans="1:11">
      <c r="A36" s="193" t="s">
        <v>97</v>
      </c>
      <c r="B36" s="65" t="s">
        <v>98</v>
      </c>
      <c r="C36" s="65"/>
      <c r="D36" s="65"/>
      <c r="E36" s="65"/>
      <c r="F36" s="65"/>
      <c r="G36" s="30" t="s">
        <v>21</v>
      </c>
      <c r="H36" s="45" t="s">
        <v>21</v>
      </c>
    </row>
    <row r="37" spans="1:11">
      <c r="A37" s="193"/>
      <c r="B37" s="65" t="s">
        <v>99</v>
      </c>
      <c r="C37" s="65"/>
      <c r="D37" s="65"/>
      <c r="E37" s="65"/>
      <c r="F37" s="65"/>
    </row>
    <row r="38" spans="1:11">
      <c r="A38" s="193"/>
      <c r="B38" s="65" t="s">
        <v>100</v>
      </c>
      <c r="C38" s="65"/>
      <c r="D38" s="65"/>
      <c r="E38" s="65"/>
      <c r="F38" s="65"/>
    </row>
    <row r="39" spans="1:11">
      <c r="A39" s="193"/>
      <c r="B39" s="65" t="s">
        <v>101</v>
      </c>
      <c r="C39" s="65"/>
      <c r="D39" s="65"/>
      <c r="E39" s="65"/>
      <c r="F39" s="65"/>
    </row>
    <row r="40" spans="1:11" ht="25.5">
      <c r="A40" s="67" t="s">
        <v>102</v>
      </c>
      <c r="B40" s="65" t="s">
        <v>103</v>
      </c>
      <c r="C40" s="65"/>
      <c r="D40" s="65"/>
      <c r="E40" s="65"/>
      <c r="F40" s="65"/>
    </row>
    <row r="41" spans="1:11">
      <c r="A41" s="65"/>
      <c r="B41" s="65" t="s">
        <v>104</v>
      </c>
      <c r="C41" s="65"/>
      <c r="D41" s="65"/>
      <c r="E41" s="65"/>
      <c r="F41" s="65"/>
    </row>
    <row r="42" spans="1:11" ht="24">
      <c r="A42" s="68" t="s">
        <v>105</v>
      </c>
      <c r="B42" s="65" t="s">
        <v>106</v>
      </c>
      <c r="C42" s="65"/>
      <c r="D42" s="65"/>
      <c r="E42" s="65"/>
      <c r="F42" s="65"/>
    </row>
    <row r="43" spans="1:11">
      <c r="A43" s="64"/>
      <c r="B43" s="64"/>
      <c r="C43" s="64"/>
      <c r="D43" s="64"/>
      <c r="E43" s="64"/>
      <c r="F43" s="64"/>
    </row>
    <row r="44" spans="1:11">
      <c r="A44" s="63" t="s">
        <v>107</v>
      </c>
      <c r="B44" s="64"/>
      <c r="C44" s="64"/>
      <c r="D44" s="64"/>
      <c r="E44" s="64"/>
      <c r="F44" s="64"/>
    </row>
    <row r="45" spans="1:11">
      <c r="A45" s="66" t="s">
        <v>91</v>
      </c>
      <c r="B45" s="182" t="s">
        <v>108</v>
      </c>
      <c r="C45" s="182"/>
      <c r="D45" s="182"/>
      <c r="E45" s="182"/>
      <c r="F45" s="182"/>
    </row>
    <row r="46" spans="1:11">
      <c r="A46" s="66" t="s">
        <v>93</v>
      </c>
      <c r="B46" s="182" t="s">
        <v>109</v>
      </c>
      <c r="C46" s="182"/>
      <c r="D46" s="182"/>
      <c r="E46" s="182"/>
      <c r="F46" s="183"/>
    </row>
    <row r="47" spans="1:11" ht="25.5">
      <c r="A47" s="67" t="s">
        <v>110</v>
      </c>
      <c r="B47" s="65" t="s">
        <v>111</v>
      </c>
      <c r="C47" s="65"/>
      <c r="D47" s="65"/>
      <c r="E47" s="65"/>
      <c r="F47" s="65"/>
    </row>
    <row r="48" spans="1:11">
      <c r="A48" s="64"/>
      <c r="B48" s="64"/>
      <c r="C48" s="64"/>
      <c r="D48" s="64"/>
      <c r="E48" s="64"/>
      <c r="F48" s="64"/>
    </row>
    <row r="49" spans="1:6">
      <c r="A49" s="184" t="s">
        <v>112</v>
      </c>
      <c r="B49" s="184"/>
      <c r="C49" s="64"/>
      <c r="D49" s="64"/>
      <c r="E49" s="64"/>
      <c r="F49" s="64"/>
    </row>
    <row r="50" spans="1:6">
      <c r="A50" s="66" t="s">
        <v>113</v>
      </c>
      <c r="B50" s="65" t="s">
        <v>114</v>
      </c>
      <c r="C50" s="64"/>
      <c r="D50" s="64"/>
      <c r="E50" s="64"/>
      <c r="F50" s="64"/>
    </row>
    <row r="51" spans="1:6">
      <c r="A51" s="66" t="s">
        <v>115</v>
      </c>
      <c r="B51" s="65" t="s">
        <v>116</v>
      </c>
      <c r="C51" s="64"/>
      <c r="D51" s="64"/>
      <c r="E51" s="64"/>
      <c r="F51" s="64"/>
    </row>
    <row r="52" spans="1:6">
      <c r="A52" s="66" t="s">
        <v>117</v>
      </c>
      <c r="B52" s="65" t="s">
        <v>118</v>
      </c>
      <c r="C52" s="64"/>
      <c r="D52" s="64"/>
      <c r="E52" s="64"/>
      <c r="F52" s="64"/>
    </row>
    <row r="53" spans="1:6">
      <c r="A53" s="66" t="s">
        <v>119</v>
      </c>
      <c r="B53" s="65" t="s">
        <v>120</v>
      </c>
      <c r="C53" s="64"/>
      <c r="D53" s="64"/>
      <c r="E53" s="64"/>
      <c r="F53" s="64"/>
    </row>
    <row r="54" spans="1:6">
      <c r="A54" s="66" t="s">
        <v>121</v>
      </c>
      <c r="B54" s="65" t="s">
        <v>122</v>
      </c>
      <c r="C54" s="64"/>
      <c r="D54" s="64"/>
      <c r="E54" s="64"/>
      <c r="F54" s="64"/>
    </row>
    <row r="55" spans="1:6">
      <c r="A55" s="66" t="s">
        <v>123</v>
      </c>
      <c r="B55" s="65" t="s">
        <v>124</v>
      </c>
      <c r="C55" s="64"/>
      <c r="D55" s="64"/>
      <c r="E55" s="64"/>
      <c r="F55" s="64"/>
    </row>
    <row r="56" spans="1:6" ht="25.5">
      <c r="A56" s="67" t="s">
        <v>110</v>
      </c>
      <c r="B56" s="65" t="s">
        <v>125</v>
      </c>
      <c r="C56" s="64"/>
      <c r="D56" s="64"/>
      <c r="E56" s="64"/>
      <c r="F56" s="64"/>
    </row>
    <row r="57" spans="1:6">
      <c r="A57" s="65"/>
      <c r="B57" s="65" t="s">
        <v>126</v>
      </c>
      <c r="C57" s="64"/>
      <c r="D57" s="64"/>
      <c r="E57" s="64"/>
      <c r="F57" s="64"/>
    </row>
    <row r="58" spans="1:6">
      <c r="A58" s="64"/>
      <c r="B58" s="64"/>
      <c r="C58" s="64"/>
      <c r="D58" s="64"/>
      <c r="E58" s="64"/>
      <c r="F58" s="64"/>
    </row>
  </sheetData>
  <mergeCells count="8">
    <mergeCell ref="B46:F46"/>
    <mergeCell ref="A49:B49"/>
    <mergeCell ref="A1:Q1"/>
    <mergeCell ref="G3:I3"/>
    <mergeCell ref="A23:L23"/>
    <mergeCell ref="B28:G28"/>
    <mergeCell ref="A36:A39"/>
    <mergeCell ref="B45:F45"/>
  </mergeCells>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V56"/>
  <sheetViews>
    <sheetView zoomScaleNormal="100" workbookViewId="0">
      <selection activeCell="Q10" sqref="Q10"/>
    </sheetView>
  </sheetViews>
  <sheetFormatPr defaultColWidth="12.28515625" defaultRowHeight="14.25"/>
  <cols>
    <col min="1" max="1" width="8.7109375" style="1" customWidth="1"/>
    <col min="2" max="2" width="47.7109375" style="1" customWidth="1"/>
    <col min="3" max="3" width="33.5703125" style="1" hidden="1" customWidth="1"/>
    <col min="4" max="4" width="46.140625" style="1" customWidth="1"/>
    <col min="5" max="5" width="14.28515625" style="1" customWidth="1"/>
    <col min="6" max="6" width="15.7109375" style="1" bestFit="1" customWidth="1"/>
    <col min="7" max="7" width="16" style="1" customWidth="1"/>
    <col min="8" max="8" width="17.5703125" style="1" customWidth="1"/>
    <col min="9" max="10" width="12.28515625" style="1" customWidth="1"/>
    <col min="11" max="11" width="13.7109375" style="1" customWidth="1"/>
    <col min="12" max="12" width="15.85546875" style="1" customWidth="1"/>
    <col min="13" max="13" width="16.85546875" style="1" customWidth="1"/>
    <col min="14" max="15" width="17.85546875" style="1" customWidth="1"/>
    <col min="16" max="16" width="19" style="1" customWidth="1"/>
    <col min="17" max="17" width="20.42578125" style="1" customWidth="1"/>
    <col min="18" max="16384" width="12.28515625" style="39"/>
  </cols>
  <sheetData>
    <row r="1" spans="1:22" s="57" customFormat="1" ht="40.5" customHeight="1" thickBot="1">
      <c r="A1" s="196" t="s">
        <v>88</v>
      </c>
      <c r="B1" s="197"/>
      <c r="C1" s="197"/>
      <c r="D1" s="197"/>
      <c r="E1" s="197"/>
      <c r="F1" s="197"/>
      <c r="G1" s="197"/>
      <c r="H1" s="197"/>
      <c r="I1" s="197"/>
      <c r="J1" s="197"/>
      <c r="K1" s="197"/>
      <c r="L1" s="197"/>
      <c r="M1" s="197"/>
      <c r="N1" s="197"/>
      <c r="O1" s="197"/>
      <c r="P1" s="197"/>
      <c r="Q1" s="198"/>
    </row>
    <row r="2" spans="1:22" ht="21" customHeight="1">
      <c r="A2" s="50">
        <v>1</v>
      </c>
      <c r="B2" s="50">
        <v>2</v>
      </c>
      <c r="C2" s="50">
        <v>2</v>
      </c>
      <c r="D2" s="50" t="s">
        <v>41</v>
      </c>
      <c r="E2" s="50">
        <v>3</v>
      </c>
      <c r="F2" s="51">
        <v>4</v>
      </c>
      <c r="G2" s="52"/>
      <c r="H2" s="53">
        <v>5</v>
      </c>
      <c r="I2" s="54"/>
      <c r="J2" s="51">
        <v>6</v>
      </c>
      <c r="K2" s="55">
        <v>7</v>
      </c>
      <c r="L2" s="50">
        <v>8</v>
      </c>
      <c r="M2" s="71">
        <v>9</v>
      </c>
      <c r="N2" s="50">
        <v>10</v>
      </c>
      <c r="O2" s="71">
        <v>11</v>
      </c>
      <c r="P2" s="71">
        <v>12</v>
      </c>
      <c r="Q2" s="56">
        <v>13</v>
      </c>
    </row>
    <row r="3" spans="1:22" ht="57">
      <c r="A3" s="20" t="s">
        <v>127</v>
      </c>
      <c r="B3" s="21" t="s">
        <v>1</v>
      </c>
      <c r="C3" s="21"/>
      <c r="D3" s="21" t="s">
        <v>42</v>
      </c>
      <c r="E3" s="21" t="s">
        <v>2</v>
      </c>
      <c r="F3" s="20" t="s">
        <v>39</v>
      </c>
      <c r="G3" s="188" t="s">
        <v>61</v>
      </c>
      <c r="H3" s="188"/>
      <c r="I3" s="189"/>
      <c r="J3" s="20" t="s">
        <v>8</v>
      </c>
      <c r="K3" s="20" t="s">
        <v>5</v>
      </c>
      <c r="L3" s="20" t="s">
        <v>3</v>
      </c>
      <c r="M3" s="72" t="s">
        <v>128</v>
      </c>
      <c r="N3" s="20" t="s">
        <v>33</v>
      </c>
      <c r="O3" s="72" t="s">
        <v>129</v>
      </c>
      <c r="P3" s="72" t="s">
        <v>130</v>
      </c>
      <c r="Q3" s="20" t="s">
        <v>20</v>
      </c>
    </row>
    <row r="4" spans="1:22" ht="16.5">
      <c r="A4" s="22"/>
      <c r="B4" s="22"/>
      <c r="C4" s="22"/>
      <c r="D4" s="22"/>
      <c r="E4" s="22" t="s">
        <v>21</v>
      </c>
      <c r="F4" s="23"/>
      <c r="G4" s="23" t="s">
        <v>24</v>
      </c>
      <c r="H4" s="23" t="s">
        <v>6</v>
      </c>
      <c r="I4" s="23" t="s">
        <v>7</v>
      </c>
      <c r="J4" s="23"/>
      <c r="K4" s="23"/>
      <c r="L4" s="23"/>
      <c r="M4" s="23"/>
      <c r="N4" s="23"/>
      <c r="O4" s="23"/>
      <c r="P4" s="22"/>
      <c r="Q4" s="22"/>
    </row>
    <row r="5" spans="1:22" s="32" customFormat="1" ht="33" customHeight="1">
      <c r="A5" s="4"/>
      <c r="B5" s="5" t="s">
        <v>29</v>
      </c>
      <c r="C5" s="5" t="s">
        <v>30</v>
      </c>
      <c r="D5" s="5" t="s">
        <v>30</v>
      </c>
      <c r="E5" s="6"/>
      <c r="F5" s="6"/>
      <c r="G5" s="7"/>
      <c r="H5" s="6"/>
      <c r="I5" s="6"/>
      <c r="J5" s="6"/>
      <c r="K5" s="6"/>
      <c r="L5" s="6"/>
      <c r="M5" s="6"/>
      <c r="N5" s="6"/>
      <c r="O5" s="6"/>
      <c r="P5" s="6"/>
      <c r="Q5" s="6"/>
    </row>
    <row r="6" spans="1:22" s="60" customFormat="1" ht="44.25" customHeight="1">
      <c r="A6" s="3">
        <v>1</v>
      </c>
      <c r="B6" s="59" t="s">
        <v>69</v>
      </c>
      <c r="C6" s="59" t="s">
        <v>38</v>
      </c>
      <c r="D6" s="59" t="s">
        <v>64</v>
      </c>
      <c r="E6" s="15" t="s">
        <v>49</v>
      </c>
      <c r="F6" s="15" t="s">
        <v>53</v>
      </c>
      <c r="G6" s="9">
        <f>2336500+231355</f>
        <v>2567855</v>
      </c>
      <c r="H6" s="46">
        <f t="shared" ref="H6:H11" si="0">G6</f>
        <v>2567855</v>
      </c>
      <c r="I6" s="46">
        <f t="shared" ref="I6:I11" si="1">G6-H6</f>
        <v>0</v>
      </c>
      <c r="J6" s="15">
        <v>1</v>
      </c>
      <c r="K6" s="15" t="s">
        <v>58</v>
      </c>
      <c r="L6" s="15" t="s">
        <v>59</v>
      </c>
      <c r="M6" s="69" t="s">
        <v>62</v>
      </c>
      <c r="N6" s="69" t="s">
        <v>80</v>
      </c>
      <c r="O6" s="69" t="s">
        <v>81</v>
      </c>
      <c r="P6" s="69" t="s">
        <v>81</v>
      </c>
      <c r="Q6" s="70" t="s">
        <v>82</v>
      </c>
      <c r="S6" s="32"/>
      <c r="T6" s="32"/>
      <c r="U6" s="32"/>
      <c r="V6" s="32"/>
    </row>
    <row r="7" spans="1:22" s="60" customFormat="1" ht="44.25" customHeight="1">
      <c r="A7" s="3">
        <v>2</v>
      </c>
      <c r="B7" s="59" t="s">
        <v>68</v>
      </c>
      <c r="C7" s="59"/>
      <c r="D7" s="59" t="s">
        <v>67</v>
      </c>
      <c r="E7" s="15" t="s">
        <v>49</v>
      </c>
      <c r="F7" s="15" t="s">
        <v>54</v>
      </c>
      <c r="G7" s="9">
        <f>7275384+231355</f>
        <v>7506739</v>
      </c>
      <c r="H7" s="46">
        <f t="shared" si="0"/>
        <v>7506739</v>
      </c>
      <c r="I7" s="46">
        <f t="shared" si="1"/>
        <v>0</v>
      </c>
      <c r="J7" s="15">
        <v>1</v>
      </c>
      <c r="K7" s="15" t="s">
        <v>50</v>
      </c>
      <c r="L7" s="15" t="s">
        <v>44</v>
      </c>
      <c r="M7" s="69" t="s">
        <v>62</v>
      </c>
      <c r="N7" s="69" t="s">
        <v>84</v>
      </c>
      <c r="O7" s="69" t="s">
        <v>87</v>
      </c>
      <c r="P7" s="69" t="s">
        <v>87</v>
      </c>
      <c r="Q7" s="70" t="s">
        <v>85</v>
      </c>
      <c r="S7" s="32"/>
      <c r="T7" s="32"/>
      <c r="U7" s="32"/>
      <c r="V7" s="32"/>
    </row>
    <row r="8" spans="1:22" s="60" customFormat="1" ht="44.25" customHeight="1">
      <c r="A8" s="3">
        <v>3</v>
      </c>
      <c r="B8" s="59" t="s">
        <v>65</v>
      </c>
      <c r="C8" s="59"/>
      <c r="D8" s="59" t="s">
        <v>55</v>
      </c>
      <c r="E8" s="15" t="s">
        <v>49</v>
      </c>
      <c r="F8" s="15" t="s">
        <v>56</v>
      </c>
      <c r="G8" s="9">
        <f>10818011+231355</f>
        <v>11049366</v>
      </c>
      <c r="H8" s="46">
        <f t="shared" si="0"/>
        <v>11049366</v>
      </c>
      <c r="I8" s="46">
        <f t="shared" si="1"/>
        <v>0</v>
      </c>
      <c r="J8" s="15">
        <v>1</v>
      </c>
      <c r="K8" s="15" t="s">
        <v>50</v>
      </c>
      <c r="L8" s="15" t="s">
        <v>44</v>
      </c>
      <c r="M8" s="69" t="s">
        <v>83</v>
      </c>
      <c r="N8" s="69" t="s">
        <v>80</v>
      </c>
      <c r="O8" s="69" t="s">
        <v>81</v>
      </c>
      <c r="P8" s="69" t="s">
        <v>81</v>
      </c>
      <c r="Q8" s="70" t="s">
        <v>82</v>
      </c>
    </row>
    <row r="9" spans="1:22" s="60" customFormat="1" ht="44.25" customHeight="1">
      <c r="A9" s="3">
        <v>4</v>
      </c>
      <c r="B9" s="59" t="s">
        <v>66</v>
      </c>
      <c r="C9" s="59"/>
      <c r="D9" s="59" t="s">
        <v>71</v>
      </c>
      <c r="E9" s="15" t="s">
        <v>49</v>
      </c>
      <c r="F9" s="15" t="s">
        <v>57</v>
      </c>
      <c r="G9" s="9">
        <f>9287631+231355</f>
        <v>9518986</v>
      </c>
      <c r="H9" s="46">
        <f t="shared" si="0"/>
        <v>9518986</v>
      </c>
      <c r="I9" s="46">
        <f t="shared" si="1"/>
        <v>0</v>
      </c>
      <c r="J9" s="15">
        <v>1</v>
      </c>
      <c r="K9" s="15" t="s">
        <v>50</v>
      </c>
      <c r="L9" s="15" t="s">
        <v>44</v>
      </c>
      <c r="M9" s="69" t="s">
        <v>83</v>
      </c>
      <c r="N9" s="69" t="s">
        <v>80</v>
      </c>
      <c r="O9" s="69" t="s">
        <v>81</v>
      </c>
      <c r="P9" s="69" t="s">
        <v>81</v>
      </c>
      <c r="Q9" s="70" t="s">
        <v>82</v>
      </c>
    </row>
    <row r="10" spans="1:22" s="60" customFormat="1" ht="56.25" customHeight="1">
      <c r="A10" s="3">
        <v>5</v>
      </c>
      <c r="B10" s="59" t="s">
        <v>72</v>
      </c>
      <c r="C10" s="59"/>
      <c r="D10" s="59" t="s">
        <v>73</v>
      </c>
      <c r="E10" s="15" t="s">
        <v>49</v>
      </c>
      <c r="F10" s="15" t="s">
        <v>74</v>
      </c>
      <c r="G10" s="9">
        <f>5903001+231355</f>
        <v>6134356</v>
      </c>
      <c r="H10" s="46">
        <f t="shared" si="0"/>
        <v>6134356</v>
      </c>
      <c r="I10" s="46">
        <f t="shared" si="1"/>
        <v>0</v>
      </c>
      <c r="J10" s="15">
        <v>1</v>
      </c>
      <c r="K10" s="15" t="s">
        <v>58</v>
      </c>
      <c r="L10" s="15" t="s">
        <v>59</v>
      </c>
      <c r="M10" s="69" t="s">
        <v>83</v>
      </c>
      <c r="N10" s="69" t="s">
        <v>80</v>
      </c>
      <c r="O10" s="69" t="s">
        <v>81</v>
      </c>
      <c r="P10" s="69" t="s">
        <v>81</v>
      </c>
      <c r="Q10" s="70" t="s">
        <v>82</v>
      </c>
    </row>
    <row r="11" spans="1:22" s="60" customFormat="1" ht="56.25" customHeight="1">
      <c r="A11" s="3">
        <v>6</v>
      </c>
      <c r="B11" s="59" t="s">
        <v>75</v>
      </c>
      <c r="C11" s="59"/>
      <c r="D11" s="59" t="s">
        <v>76</v>
      </c>
      <c r="E11" s="15" t="s">
        <v>49</v>
      </c>
      <c r="F11" s="15" t="s">
        <v>77</v>
      </c>
      <c r="G11" s="9">
        <f>8117935+231353</f>
        <v>8349288</v>
      </c>
      <c r="H11" s="46">
        <f t="shared" si="0"/>
        <v>8349288</v>
      </c>
      <c r="I11" s="46">
        <f t="shared" si="1"/>
        <v>0</v>
      </c>
      <c r="J11" s="15">
        <v>1</v>
      </c>
      <c r="K11" s="47" t="s">
        <v>50</v>
      </c>
      <c r="L11" s="47" t="s">
        <v>44</v>
      </c>
      <c r="M11" s="69" t="s">
        <v>83</v>
      </c>
      <c r="N11" s="69" t="s">
        <v>80</v>
      </c>
      <c r="O11" s="69" t="s">
        <v>81</v>
      </c>
      <c r="P11" s="69" t="s">
        <v>81</v>
      </c>
      <c r="Q11" s="70" t="s">
        <v>82</v>
      </c>
    </row>
    <row r="12" spans="1:22" s="32" customFormat="1" ht="18" customHeight="1">
      <c r="A12" s="2"/>
      <c r="B12" s="10" t="s">
        <v>9</v>
      </c>
      <c r="C12" s="10" t="s">
        <v>35</v>
      </c>
      <c r="D12" s="10" t="s">
        <v>35</v>
      </c>
      <c r="E12" s="8"/>
      <c r="F12" s="8"/>
      <c r="G12" s="31">
        <f>SUM(G6:G11)</f>
        <v>45126590</v>
      </c>
      <c r="H12" s="31">
        <f>SUM(H6:H11)</f>
        <v>45126590</v>
      </c>
      <c r="I12" s="31">
        <f>I6+I7+I8+I10</f>
        <v>0</v>
      </c>
      <c r="J12" s="15"/>
      <c r="K12" s="15"/>
      <c r="L12" s="8"/>
      <c r="M12" s="8"/>
      <c r="N12" s="8"/>
      <c r="O12" s="8"/>
      <c r="P12" s="8"/>
      <c r="Q12" s="8"/>
    </row>
    <row r="13" spans="1:22" s="32" customFormat="1" ht="18" customHeight="1">
      <c r="A13" s="2"/>
      <c r="B13" s="11"/>
      <c r="C13" s="11"/>
      <c r="D13" s="11"/>
      <c r="E13" s="8"/>
      <c r="F13" s="8"/>
      <c r="G13" s="12"/>
      <c r="H13" s="13"/>
      <c r="I13" s="13"/>
      <c r="J13" s="8"/>
      <c r="K13" s="8"/>
      <c r="L13" s="8"/>
      <c r="M13" s="8"/>
      <c r="N13" s="8"/>
      <c r="O13" s="8"/>
      <c r="P13" s="8"/>
      <c r="Q13" s="8"/>
    </row>
    <row r="14" spans="1:22" s="32" customFormat="1" ht="18" customHeight="1">
      <c r="A14" s="4"/>
      <c r="B14" s="5" t="s">
        <v>28</v>
      </c>
      <c r="C14" s="5" t="s">
        <v>32</v>
      </c>
      <c r="D14" s="5" t="s">
        <v>32</v>
      </c>
      <c r="E14" s="6"/>
      <c r="F14" s="6"/>
      <c r="G14" s="7"/>
      <c r="H14" s="14"/>
      <c r="I14" s="14"/>
      <c r="J14" s="6"/>
      <c r="K14" s="6"/>
      <c r="L14" s="6"/>
      <c r="M14" s="6"/>
      <c r="N14" s="6"/>
      <c r="O14" s="6"/>
      <c r="P14" s="6"/>
      <c r="Q14" s="6"/>
    </row>
    <row r="15" spans="1:22" s="32" customFormat="1" ht="24" hidden="1" customHeight="1">
      <c r="A15" s="3">
        <v>1</v>
      </c>
      <c r="B15" s="16" t="s">
        <v>40</v>
      </c>
      <c r="C15" s="16" t="s">
        <v>36</v>
      </c>
      <c r="D15" s="16" t="s">
        <v>46</v>
      </c>
      <c r="E15" s="15" t="s">
        <v>22</v>
      </c>
      <c r="F15" s="15" t="s">
        <v>51</v>
      </c>
      <c r="G15" s="46" t="s">
        <v>21</v>
      </c>
      <c r="H15" s="46" t="str">
        <f>G15</f>
        <v xml:space="preserve"> </v>
      </c>
      <c r="I15" s="9" t="s">
        <v>21</v>
      </c>
      <c r="J15" s="15">
        <v>1</v>
      </c>
      <c r="K15" s="15" t="s">
        <v>45</v>
      </c>
      <c r="L15" s="15" t="s">
        <v>21</v>
      </c>
      <c r="M15" s="49" t="s">
        <v>21</v>
      </c>
      <c r="N15" s="49" t="s">
        <v>21</v>
      </c>
      <c r="O15" s="49"/>
      <c r="P15" s="47" t="s">
        <v>21</v>
      </c>
      <c r="Q15" s="47" t="s">
        <v>21</v>
      </c>
    </row>
    <row r="16" spans="1:22" s="32" customFormat="1" ht="42.75" customHeight="1">
      <c r="A16" s="3">
        <v>1</v>
      </c>
      <c r="B16" s="38" t="s">
        <v>70</v>
      </c>
      <c r="C16" s="16" t="s">
        <v>37</v>
      </c>
      <c r="D16" s="38" t="s">
        <v>63</v>
      </c>
      <c r="E16" s="15" t="s">
        <v>22</v>
      </c>
      <c r="F16" s="15" t="s">
        <v>60</v>
      </c>
      <c r="G16" s="9">
        <v>2581840</v>
      </c>
      <c r="H16" s="9">
        <f>G16</f>
        <v>2581840</v>
      </c>
      <c r="I16" s="9">
        <v>0</v>
      </c>
      <c r="J16" s="15">
        <v>1</v>
      </c>
      <c r="K16" s="15" t="s">
        <v>23</v>
      </c>
      <c r="L16" s="15" t="s">
        <v>44</v>
      </c>
      <c r="M16" s="73" t="s">
        <v>131</v>
      </c>
      <c r="N16" s="73" t="s">
        <v>78</v>
      </c>
      <c r="O16" s="74" t="s">
        <v>79</v>
      </c>
      <c r="P16" s="74" t="s">
        <v>79</v>
      </c>
      <c r="Q16" s="75" t="s">
        <v>86</v>
      </c>
    </row>
    <row r="17" spans="1:17" s="32" customFormat="1" ht="18" customHeight="1">
      <c r="A17" s="3"/>
      <c r="B17" s="18" t="s">
        <v>10</v>
      </c>
      <c r="C17" s="18" t="s">
        <v>34</v>
      </c>
      <c r="D17" s="18" t="s">
        <v>34</v>
      </c>
      <c r="E17" s="8"/>
      <c r="F17" s="8"/>
      <c r="G17" s="31">
        <f>SUM(G15:G16)</f>
        <v>2581840</v>
      </c>
      <c r="H17" s="31">
        <f>SUM(H15:H16)</f>
        <v>2581840</v>
      </c>
      <c r="I17" s="31">
        <f>SUM(I15:I16)</f>
        <v>0</v>
      </c>
      <c r="J17" s="15"/>
      <c r="K17" s="15"/>
      <c r="L17" s="8"/>
      <c r="M17" s="8"/>
      <c r="N17" s="15"/>
      <c r="O17" s="15"/>
      <c r="P17" s="15"/>
      <c r="Q17" s="15"/>
    </row>
    <row r="18" spans="1:17" s="32" customFormat="1" ht="18" customHeight="1">
      <c r="A18" s="3"/>
      <c r="B18" s="18"/>
      <c r="C18" s="18"/>
      <c r="D18" s="18"/>
      <c r="E18" s="8"/>
      <c r="F18" s="8"/>
      <c r="G18" s="31" t="s">
        <v>21</v>
      </c>
      <c r="H18" s="31"/>
      <c r="I18" s="31"/>
      <c r="J18" s="15"/>
      <c r="K18" s="15"/>
      <c r="L18" s="8"/>
      <c r="M18" s="8"/>
      <c r="N18" s="8"/>
      <c r="O18" s="8"/>
      <c r="P18" s="15"/>
      <c r="Q18" s="8"/>
    </row>
    <row r="19" spans="1:17" s="32" customFormat="1" ht="18" customHeight="1">
      <c r="A19" s="3"/>
      <c r="B19" s="42" t="s">
        <v>43</v>
      </c>
      <c r="C19" s="43"/>
      <c r="D19" s="44" t="s">
        <v>52</v>
      </c>
      <c r="E19" s="15"/>
      <c r="F19" s="15"/>
      <c r="G19" s="31" t="s">
        <v>21</v>
      </c>
      <c r="H19" s="31" t="s">
        <v>21</v>
      </c>
      <c r="I19" s="31"/>
      <c r="J19" s="15"/>
      <c r="K19" s="15"/>
      <c r="L19" s="8"/>
      <c r="M19" s="8"/>
      <c r="N19" s="8"/>
      <c r="O19" s="8"/>
      <c r="P19" s="15"/>
      <c r="Q19" s="8"/>
    </row>
    <row r="20" spans="1:17" s="32" customFormat="1" ht="18" customHeight="1">
      <c r="A20" s="2"/>
      <c r="B20" s="10" t="s">
        <v>4</v>
      </c>
      <c r="C20" s="10" t="s">
        <v>31</v>
      </c>
      <c r="D20" s="10" t="s">
        <v>31</v>
      </c>
      <c r="E20" s="8"/>
      <c r="F20" s="8"/>
      <c r="G20" s="58">
        <f>G12+G17</f>
        <v>47708430</v>
      </c>
      <c r="H20" s="58">
        <f>H12+H17</f>
        <v>47708430</v>
      </c>
      <c r="I20" s="58">
        <f>I12+I17</f>
        <v>0</v>
      </c>
      <c r="J20" s="15"/>
      <c r="K20" s="15"/>
      <c r="L20" s="8"/>
      <c r="M20" s="8"/>
      <c r="N20" s="8"/>
      <c r="O20" s="8"/>
      <c r="P20" s="8"/>
      <c r="Q20" s="8"/>
    </row>
    <row r="21" spans="1:17" s="32" customFormat="1" ht="22.5" customHeight="1">
      <c r="A21" s="33"/>
      <c r="B21" s="34"/>
      <c r="C21" s="34"/>
      <c r="D21" s="34"/>
      <c r="E21" s="19"/>
      <c r="F21" s="19"/>
      <c r="G21" s="35"/>
      <c r="H21" s="35"/>
      <c r="I21" s="35"/>
      <c r="J21" s="35"/>
      <c r="K21" s="19"/>
      <c r="L21" s="19"/>
      <c r="M21" s="19"/>
      <c r="N21" s="19"/>
      <c r="O21" s="19"/>
      <c r="P21" s="19"/>
      <c r="Q21" s="19"/>
    </row>
    <row r="22" spans="1:17" ht="17.25" hidden="1" customHeight="1">
      <c r="A22" s="24" t="s">
        <v>11</v>
      </c>
      <c r="B22" s="40" t="s">
        <v>14</v>
      </c>
      <c r="C22" s="40"/>
      <c r="D22" s="40"/>
      <c r="E22" s="36"/>
      <c r="F22" s="36"/>
      <c r="G22" s="36"/>
      <c r="H22" s="41" t="s">
        <v>21</v>
      </c>
      <c r="I22" s="36"/>
      <c r="J22" s="36"/>
      <c r="K22" s="36"/>
      <c r="L22" s="37"/>
      <c r="M22" s="27"/>
      <c r="N22" s="27"/>
      <c r="O22" s="27"/>
      <c r="P22" s="27"/>
      <c r="Q22" s="27"/>
    </row>
    <row r="23" spans="1:17" ht="16.5" hidden="1">
      <c r="A23" s="24" t="s">
        <v>12</v>
      </c>
      <c r="B23" s="25" t="s">
        <v>48</v>
      </c>
      <c r="C23" s="25"/>
      <c r="D23" s="25"/>
      <c r="E23" s="26"/>
      <c r="F23" s="26"/>
      <c r="G23" s="26"/>
      <c r="H23" s="28" t="s">
        <v>21</v>
      </c>
      <c r="I23" s="26"/>
      <c r="J23" s="26"/>
      <c r="K23" s="26"/>
      <c r="L23" s="26"/>
      <c r="M23" s="26"/>
      <c r="N23" s="26"/>
      <c r="O23" s="26"/>
      <c r="P23" s="26"/>
      <c r="Q23" s="26"/>
    </row>
    <row r="24" spans="1:17" ht="16.5" hidden="1">
      <c r="A24" s="24"/>
      <c r="B24" s="25" t="s">
        <v>26</v>
      </c>
      <c r="C24" s="25"/>
      <c r="D24" s="25"/>
      <c r="E24" s="27"/>
      <c r="F24" s="27"/>
      <c r="G24" s="27"/>
      <c r="H24" s="41" t="s">
        <v>21</v>
      </c>
      <c r="I24" s="27"/>
      <c r="J24" s="27"/>
      <c r="K24" s="27"/>
      <c r="L24" s="27"/>
      <c r="M24" s="27"/>
      <c r="N24" s="27"/>
      <c r="O24" s="27"/>
      <c r="P24" s="27"/>
      <c r="Q24" s="27"/>
    </row>
    <row r="25" spans="1:17" ht="16.5" hidden="1">
      <c r="A25" s="24" t="s">
        <v>13</v>
      </c>
      <c r="B25" s="25" t="s">
        <v>27</v>
      </c>
      <c r="C25" s="25"/>
      <c r="D25" s="25"/>
      <c r="E25" s="26"/>
      <c r="F25" s="26"/>
      <c r="G25" s="26"/>
      <c r="H25" s="26" t="s">
        <v>21</v>
      </c>
      <c r="I25" s="26"/>
      <c r="J25" s="26"/>
      <c r="K25" s="26"/>
      <c r="L25" s="27"/>
      <c r="M25" s="27"/>
      <c r="N25" s="27"/>
      <c r="O25" s="27"/>
      <c r="P25" s="27"/>
      <c r="Q25" s="27"/>
    </row>
    <row r="26" spans="1:17" ht="16.5" hidden="1">
      <c r="A26" s="24"/>
      <c r="B26" s="195" t="s">
        <v>16</v>
      </c>
      <c r="C26" s="183"/>
      <c r="D26" s="183"/>
      <c r="E26" s="183"/>
      <c r="F26" s="183"/>
      <c r="G26" s="183"/>
      <c r="H26" s="26"/>
      <c r="I26" s="26"/>
      <c r="J26" s="26"/>
      <c r="K26" s="26"/>
      <c r="L26" s="27"/>
      <c r="M26" s="27"/>
      <c r="N26" s="27"/>
      <c r="O26" s="27"/>
      <c r="P26" s="27"/>
      <c r="Q26" s="27"/>
    </row>
    <row r="27" spans="1:17" ht="16.5" hidden="1">
      <c r="A27" s="24" t="s">
        <v>15</v>
      </c>
      <c r="B27" s="25" t="s">
        <v>25</v>
      </c>
      <c r="C27" s="25"/>
      <c r="D27" s="25"/>
      <c r="E27" s="26"/>
      <c r="F27" s="26"/>
      <c r="G27" s="26"/>
      <c r="H27" s="26"/>
      <c r="I27" s="26"/>
      <c r="J27" s="26"/>
      <c r="K27" s="26"/>
      <c r="L27" s="27"/>
      <c r="M27" s="27"/>
      <c r="N27" s="27"/>
      <c r="O27" s="27"/>
      <c r="P27" s="27"/>
      <c r="Q27" s="27"/>
    </row>
    <row r="28" spans="1:17" ht="16.5" hidden="1">
      <c r="A28" s="24"/>
      <c r="B28" s="25" t="s">
        <v>17</v>
      </c>
      <c r="C28" s="25"/>
      <c r="D28" s="25"/>
      <c r="E28" s="26"/>
      <c r="F28" s="26"/>
      <c r="G28" s="26"/>
      <c r="H28" s="26"/>
      <c r="I28" s="26"/>
      <c r="J28" s="26"/>
      <c r="K28" s="26"/>
      <c r="L28" s="27"/>
      <c r="M28" s="27"/>
      <c r="N28" s="27"/>
      <c r="O28" s="27"/>
      <c r="P28" s="27"/>
      <c r="Q28" s="27"/>
    </row>
    <row r="29" spans="1:17">
      <c r="A29" s="63" t="s">
        <v>89</v>
      </c>
      <c r="B29" s="64"/>
      <c r="C29" s="64"/>
      <c r="D29" s="64"/>
      <c r="E29" s="64"/>
      <c r="F29" s="64"/>
      <c r="G29" s="45"/>
      <c r="K29" s="1" t="s">
        <v>21</v>
      </c>
    </row>
    <row r="30" spans="1:17">
      <c r="A30" s="63" t="s">
        <v>90</v>
      </c>
      <c r="B30" s="65"/>
      <c r="C30" s="65"/>
      <c r="D30" s="65"/>
      <c r="E30" s="65"/>
      <c r="F30" s="65"/>
      <c r="G30" s="45" t="s">
        <v>21</v>
      </c>
      <c r="H30" s="45" t="s">
        <v>21</v>
      </c>
      <c r="K30" s="1" t="s">
        <v>21</v>
      </c>
    </row>
    <row r="31" spans="1:17">
      <c r="A31" s="66" t="s">
        <v>91</v>
      </c>
      <c r="B31" s="65" t="s">
        <v>92</v>
      </c>
      <c r="C31" s="65"/>
      <c r="D31" s="65"/>
      <c r="E31" s="65"/>
      <c r="F31" s="65"/>
      <c r="H31" s="29" t="s">
        <v>21</v>
      </c>
      <c r="K31" s="1" t="s">
        <v>21</v>
      </c>
    </row>
    <row r="32" spans="1:17">
      <c r="A32" s="66" t="s">
        <v>93</v>
      </c>
      <c r="B32" s="65" t="s">
        <v>94</v>
      </c>
      <c r="C32" s="65"/>
      <c r="D32" s="65"/>
      <c r="E32" s="65"/>
      <c r="F32" s="65"/>
      <c r="G32" s="29" t="s">
        <v>21</v>
      </c>
      <c r="H32" s="29" t="s">
        <v>21</v>
      </c>
    </row>
    <row r="33" spans="1:11">
      <c r="A33" s="66" t="s">
        <v>95</v>
      </c>
      <c r="B33" s="65" t="s">
        <v>96</v>
      </c>
      <c r="C33" s="65"/>
      <c r="D33" s="65"/>
      <c r="E33" s="65"/>
      <c r="F33" s="65"/>
      <c r="H33" s="1" t="s">
        <v>21</v>
      </c>
      <c r="K33" s="1" t="s">
        <v>21</v>
      </c>
    </row>
    <row r="34" spans="1:11">
      <c r="A34" s="193" t="s">
        <v>97</v>
      </c>
      <c r="B34" s="65" t="s">
        <v>98</v>
      </c>
      <c r="C34" s="65"/>
      <c r="D34" s="65"/>
      <c r="E34" s="65"/>
      <c r="F34" s="65"/>
      <c r="G34" s="30" t="s">
        <v>21</v>
      </c>
      <c r="H34" s="45" t="s">
        <v>21</v>
      </c>
    </row>
    <row r="35" spans="1:11">
      <c r="A35" s="193"/>
      <c r="B35" s="65" t="s">
        <v>99</v>
      </c>
      <c r="C35" s="65"/>
      <c r="D35" s="65"/>
      <c r="E35" s="65"/>
      <c r="F35" s="65"/>
    </row>
    <row r="36" spans="1:11">
      <c r="A36" s="193"/>
      <c r="B36" s="65" t="s">
        <v>100</v>
      </c>
      <c r="C36" s="65"/>
      <c r="D36" s="65"/>
      <c r="E36" s="65"/>
      <c r="F36" s="65"/>
    </row>
    <row r="37" spans="1:11">
      <c r="A37" s="193"/>
      <c r="B37" s="65" t="s">
        <v>101</v>
      </c>
      <c r="C37" s="65"/>
      <c r="D37" s="65"/>
      <c r="E37" s="65"/>
      <c r="F37" s="65"/>
    </row>
    <row r="38" spans="1:11" ht="25.5">
      <c r="A38" s="67" t="s">
        <v>102</v>
      </c>
      <c r="B38" s="65" t="s">
        <v>103</v>
      </c>
      <c r="C38" s="65"/>
      <c r="D38" s="65"/>
      <c r="E38" s="65"/>
      <c r="F38" s="65"/>
    </row>
    <row r="39" spans="1:11">
      <c r="A39" s="65"/>
      <c r="B39" s="65" t="s">
        <v>104</v>
      </c>
      <c r="C39" s="65"/>
      <c r="D39" s="65"/>
      <c r="E39" s="65"/>
      <c r="F39" s="65"/>
    </row>
    <row r="40" spans="1:11" ht="24">
      <c r="A40" s="68" t="s">
        <v>105</v>
      </c>
      <c r="B40" s="65" t="s">
        <v>106</v>
      </c>
      <c r="C40" s="65"/>
      <c r="D40" s="65"/>
      <c r="E40" s="65"/>
      <c r="F40" s="65"/>
    </row>
    <row r="41" spans="1:11">
      <c r="A41" s="64"/>
      <c r="B41" s="64"/>
      <c r="C41" s="64"/>
      <c r="D41" s="64"/>
      <c r="E41" s="64"/>
      <c r="F41" s="64"/>
    </row>
    <row r="42" spans="1:11">
      <c r="A42" s="63" t="s">
        <v>107</v>
      </c>
      <c r="B42" s="64"/>
      <c r="C42" s="64"/>
      <c r="D42" s="64"/>
      <c r="E42" s="64"/>
      <c r="F42" s="64"/>
    </row>
    <row r="43" spans="1:11">
      <c r="A43" s="66" t="s">
        <v>91</v>
      </c>
      <c r="B43" s="182" t="s">
        <v>108</v>
      </c>
      <c r="C43" s="182"/>
      <c r="D43" s="182"/>
      <c r="E43" s="182"/>
      <c r="F43" s="182"/>
    </row>
    <row r="44" spans="1:11">
      <c r="A44" s="66" t="s">
        <v>93</v>
      </c>
      <c r="B44" s="182" t="s">
        <v>109</v>
      </c>
      <c r="C44" s="182"/>
      <c r="D44" s="182"/>
      <c r="E44" s="182"/>
      <c r="F44" s="183"/>
    </row>
    <row r="45" spans="1:11" ht="25.5">
      <c r="A45" s="67" t="s">
        <v>110</v>
      </c>
      <c r="B45" s="65" t="s">
        <v>111</v>
      </c>
      <c r="C45" s="65"/>
      <c r="D45" s="65"/>
      <c r="E45" s="65"/>
      <c r="F45" s="65"/>
    </row>
    <row r="46" spans="1:11">
      <c r="A46" s="64"/>
      <c r="B46" s="64"/>
      <c r="C46" s="64"/>
      <c r="D46" s="64"/>
      <c r="E46" s="64"/>
      <c r="F46" s="64"/>
    </row>
    <row r="47" spans="1:11">
      <c r="A47" s="184" t="s">
        <v>112</v>
      </c>
      <c r="B47" s="184"/>
      <c r="C47" s="64"/>
      <c r="D47" s="64"/>
      <c r="E47" s="64"/>
      <c r="F47" s="64"/>
    </row>
    <row r="48" spans="1:11">
      <c r="A48" s="66" t="s">
        <v>113</v>
      </c>
      <c r="B48" s="65" t="s">
        <v>114</v>
      </c>
      <c r="C48" s="64"/>
      <c r="D48" s="64"/>
      <c r="E48" s="64"/>
      <c r="F48" s="64"/>
    </row>
    <row r="49" spans="1:6">
      <c r="A49" s="66" t="s">
        <v>115</v>
      </c>
      <c r="B49" s="65" t="s">
        <v>116</v>
      </c>
      <c r="C49" s="64"/>
      <c r="D49" s="64"/>
      <c r="E49" s="64"/>
      <c r="F49" s="64"/>
    </row>
    <row r="50" spans="1:6">
      <c r="A50" s="66" t="s">
        <v>117</v>
      </c>
      <c r="B50" s="65" t="s">
        <v>118</v>
      </c>
      <c r="C50" s="64"/>
      <c r="D50" s="64"/>
      <c r="E50" s="64"/>
      <c r="F50" s="64"/>
    </row>
    <row r="51" spans="1:6">
      <c r="A51" s="66" t="s">
        <v>119</v>
      </c>
      <c r="B51" s="65" t="s">
        <v>120</v>
      </c>
      <c r="C51" s="64"/>
      <c r="D51" s="64"/>
      <c r="E51" s="64"/>
      <c r="F51" s="64"/>
    </row>
    <row r="52" spans="1:6">
      <c r="A52" s="66" t="s">
        <v>121</v>
      </c>
      <c r="B52" s="65" t="s">
        <v>122</v>
      </c>
      <c r="C52" s="64"/>
      <c r="D52" s="64"/>
      <c r="E52" s="64"/>
      <c r="F52" s="64"/>
    </row>
    <row r="53" spans="1:6">
      <c r="A53" s="66" t="s">
        <v>123</v>
      </c>
      <c r="B53" s="65" t="s">
        <v>124</v>
      </c>
      <c r="C53" s="64"/>
      <c r="D53" s="64"/>
      <c r="E53" s="64"/>
      <c r="F53" s="64"/>
    </row>
    <row r="54" spans="1:6" ht="25.5">
      <c r="A54" s="67" t="s">
        <v>110</v>
      </c>
      <c r="B54" s="65" t="s">
        <v>125</v>
      </c>
      <c r="C54" s="64"/>
      <c r="D54" s="64"/>
      <c r="E54" s="64"/>
      <c r="F54" s="64"/>
    </row>
    <row r="55" spans="1:6">
      <c r="A55" s="65"/>
      <c r="B55" s="65" t="s">
        <v>126</v>
      </c>
      <c r="C55" s="64"/>
      <c r="D55" s="64"/>
      <c r="E55" s="64"/>
      <c r="F55" s="64"/>
    </row>
    <row r="56" spans="1:6">
      <c r="A56" s="64"/>
      <c r="B56" s="64"/>
      <c r="C56" s="64"/>
      <c r="D56" s="64"/>
      <c r="E56" s="64"/>
      <c r="F56" s="64"/>
    </row>
  </sheetData>
  <mergeCells count="7">
    <mergeCell ref="A47:B47"/>
    <mergeCell ref="B44:F44"/>
    <mergeCell ref="B26:G26"/>
    <mergeCell ref="A1:Q1"/>
    <mergeCell ref="G3:I3"/>
    <mergeCell ref="A34:A37"/>
    <mergeCell ref="B43:F43"/>
  </mergeCells>
  <phoneticPr fontId="0" type="noConversion"/>
  <printOptions horizontalCentered="1" verticalCentered="1"/>
  <pageMargins left="0.19685039370078741" right="0" top="0.78740157480314965" bottom="0.59055118110236227" header="0.31496062992125984" footer="0.51181102362204722"/>
  <pageSetup paperSize="8" scale="67" orientation="landscape" r:id="rId1"/>
  <headerFooter alignWithMargins="0"/>
</worksheet>
</file>

<file path=xl/worksheets/sheet8.xml><?xml version="1.0" encoding="utf-8"?>
<worksheet xmlns="http://schemas.openxmlformats.org/spreadsheetml/2006/main" xmlns:r="http://schemas.openxmlformats.org/officeDocument/2006/relationships">
  <dimension ref="A1:P34"/>
  <sheetViews>
    <sheetView zoomScale="80" zoomScaleNormal="80" workbookViewId="0">
      <selection activeCell="F21" sqref="F21"/>
    </sheetView>
  </sheetViews>
  <sheetFormatPr defaultColWidth="12.28515625" defaultRowHeight="14.25"/>
  <cols>
    <col min="1" max="1" width="8.7109375" style="1" customWidth="1"/>
    <col min="2" max="2" width="47.7109375" style="1" customWidth="1"/>
    <col min="3" max="3" width="33.5703125" style="1" hidden="1" customWidth="1"/>
    <col min="4" max="4" width="46.140625" style="1" customWidth="1"/>
    <col min="5" max="5" width="14.28515625" style="1" customWidth="1"/>
    <col min="6" max="6" width="15.7109375" style="1" bestFit="1" customWidth="1"/>
    <col min="7" max="7" width="14.28515625" style="1" customWidth="1"/>
    <col min="8" max="8" width="16" style="1" customWidth="1"/>
    <col min="9" max="9" width="17.5703125" style="1" customWidth="1"/>
    <col min="10" max="10" width="12.28515625" style="1" customWidth="1"/>
    <col min="11" max="11" width="13.7109375" style="1" customWidth="1"/>
    <col min="12" max="12" width="15.85546875" style="1" customWidth="1"/>
    <col min="13" max="13" width="16.85546875" style="1" customWidth="1"/>
    <col min="14" max="14" width="17.85546875" style="1" customWidth="1"/>
    <col min="15" max="15" width="19" style="1" customWidth="1"/>
    <col min="16" max="16" width="20.42578125" style="1" customWidth="1"/>
    <col min="17" max="16384" width="12.28515625" style="39"/>
  </cols>
  <sheetData>
    <row r="1" spans="1:16" s="57" customFormat="1" ht="40.5" customHeight="1" thickBot="1">
      <c r="A1" s="185" t="s">
        <v>143</v>
      </c>
      <c r="B1" s="186"/>
      <c r="C1" s="186"/>
      <c r="D1" s="186"/>
      <c r="E1" s="186"/>
      <c r="F1" s="186"/>
      <c r="G1" s="186"/>
      <c r="H1" s="186"/>
      <c r="I1" s="186"/>
      <c r="J1" s="186"/>
      <c r="K1" s="186"/>
      <c r="L1" s="186"/>
      <c r="M1" s="186"/>
      <c r="N1" s="186"/>
      <c r="O1" s="186"/>
      <c r="P1" s="187"/>
    </row>
    <row r="2" spans="1:16" ht="21" customHeight="1">
      <c r="A2" s="50">
        <v>1</v>
      </c>
      <c r="B2" s="50">
        <v>2</v>
      </c>
      <c r="C2" s="50">
        <v>2</v>
      </c>
      <c r="D2" s="50" t="s">
        <v>41</v>
      </c>
      <c r="E2" s="50">
        <v>3</v>
      </c>
      <c r="F2" s="51">
        <v>4</v>
      </c>
      <c r="G2" s="51">
        <v>5</v>
      </c>
      <c r="H2" s="52"/>
      <c r="I2" s="53">
        <v>6</v>
      </c>
      <c r="J2" s="54"/>
      <c r="K2" s="55">
        <v>7</v>
      </c>
      <c r="L2" s="50">
        <v>8</v>
      </c>
      <c r="M2" s="50">
        <v>9</v>
      </c>
      <c r="N2" s="50">
        <v>10</v>
      </c>
      <c r="O2" s="50">
        <v>11</v>
      </c>
      <c r="P2" s="56">
        <v>12</v>
      </c>
    </row>
    <row r="3" spans="1:16" ht="57">
      <c r="A3" s="20" t="s">
        <v>0</v>
      </c>
      <c r="B3" s="21" t="s">
        <v>1</v>
      </c>
      <c r="C3" s="21"/>
      <c r="D3" s="21" t="s">
        <v>42</v>
      </c>
      <c r="E3" s="21" t="s">
        <v>2</v>
      </c>
      <c r="F3" s="20" t="s">
        <v>39</v>
      </c>
      <c r="G3" s="20" t="s">
        <v>8</v>
      </c>
      <c r="H3" s="188" t="s">
        <v>61</v>
      </c>
      <c r="I3" s="188"/>
      <c r="J3" s="189"/>
      <c r="K3" s="20" t="s">
        <v>5</v>
      </c>
      <c r="L3" s="20" t="s">
        <v>3</v>
      </c>
      <c r="M3" s="20" t="s">
        <v>18</v>
      </c>
      <c r="N3" s="20" t="s">
        <v>33</v>
      </c>
      <c r="O3" s="20" t="s">
        <v>19</v>
      </c>
      <c r="P3" s="20" t="s">
        <v>20</v>
      </c>
    </row>
    <row r="4" spans="1:16" ht="16.5">
      <c r="A4" s="22"/>
      <c r="B4" s="22"/>
      <c r="C4" s="22"/>
      <c r="D4" s="22"/>
      <c r="E4" s="22" t="s">
        <v>21</v>
      </c>
      <c r="F4" s="23"/>
      <c r="G4" s="23"/>
      <c r="H4" s="23" t="s">
        <v>24</v>
      </c>
      <c r="I4" s="23" t="s">
        <v>6</v>
      </c>
      <c r="J4" s="23" t="s">
        <v>7</v>
      </c>
      <c r="K4" s="23"/>
      <c r="L4" s="23"/>
      <c r="M4" s="23"/>
      <c r="N4" s="23"/>
      <c r="O4" s="22"/>
      <c r="P4" s="22"/>
    </row>
    <row r="5" spans="1:16" s="32" customFormat="1" ht="33" customHeight="1">
      <c r="A5" s="4"/>
      <c r="B5" s="5" t="s">
        <v>29</v>
      </c>
      <c r="C5" s="5" t="s">
        <v>30</v>
      </c>
      <c r="D5" s="5" t="s">
        <v>30</v>
      </c>
      <c r="E5" s="6"/>
      <c r="F5" s="6"/>
      <c r="G5" s="6"/>
      <c r="H5" s="7"/>
      <c r="I5" s="6"/>
      <c r="J5" s="6"/>
      <c r="K5" s="6"/>
      <c r="L5" s="6"/>
      <c r="M5" s="6"/>
      <c r="N5" s="6"/>
      <c r="O5" s="6"/>
      <c r="P5" s="6"/>
    </row>
    <row r="6" spans="1:16" s="60" customFormat="1" ht="44.25" customHeight="1">
      <c r="A6" s="3">
        <v>1</v>
      </c>
      <c r="B6" s="59" t="s">
        <v>69</v>
      </c>
      <c r="C6" s="59" t="s">
        <v>38</v>
      </c>
      <c r="D6" s="59" t="s">
        <v>64</v>
      </c>
      <c r="E6" s="15" t="s">
        <v>49</v>
      </c>
      <c r="F6" s="15" t="s">
        <v>53</v>
      </c>
      <c r="G6" s="15">
        <v>1</v>
      </c>
      <c r="H6" s="9">
        <f>2185000+213665</f>
        <v>2398665</v>
      </c>
      <c r="I6" s="46">
        <f t="shared" ref="I6:I11" si="0">H6</f>
        <v>2398665</v>
      </c>
      <c r="J6" s="46">
        <f t="shared" ref="J6:J11" si="1">H6-I6</f>
        <v>0</v>
      </c>
      <c r="K6" s="15" t="s">
        <v>58</v>
      </c>
      <c r="L6" s="15" t="s">
        <v>59</v>
      </c>
      <c r="M6" s="48" t="s">
        <v>132</v>
      </c>
      <c r="N6" s="48" t="s">
        <v>133</v>
      </c>
      <c r="O6" s="48" t="s">
        <v>134</v>
      </c>
      <c r="P6" s="61" t="s">
        <v>135</v>
      </c>
    </row>
    <row r="7" spans="1:16" s="60" customFormat="1" ht="44.25" customHeight="1">
      <c r="A7" s="3">
        <v>2</v>
      </c>
      <c r="B7" s="59" t="s">
        <v>68</v>
      </c>
      <c r="C7" s="59"/>
      <c r="D7" s="59" t="s">
        <v>67</v>
      </c>
      <c r="E7" s="15" t="s">
        <v>49</v>
      </c>
      <c r="F7" s="15" t="s">
        <v>54</v>
      </c>
      <c r="G7" s="15">
        <v>1</v>
      </c>
      <c r="H7" s="9">
        <f>7651500</f>
        <v>7651500</v>
      </c>
      <c r="I7" s="46">
        <f t="shared" si="0"/>
        <v>7651500</v>
      </c>
      <c r="J7" s="46">
        <f t="shared" si="1"/>
        <v>0</v>
      </c>
      <c r="K7" s="15" t="s">
        <v>50</v>
      </c>
      <c r="L7" s="15" t="s">
        <v>44</v>
      </c>
      <c r="M7" s="48" t="s">
        <v>132</v>
      </c>
      <c r="N7" s="48" t="s">
        <v>136</v>
      </c>
      <c r="O7" s="48" t="s">
        <v>137</v>
      </c>
      <c r="P7" s="61" t="s">
        <v>138</v>
      </c>
    </row>
    <row r="8" spans="1:16" s="60" customFormat="1" ht="44.25" customHeight="1">
      <c r="A8" s="3">
        <v>3</v>
      </c>
      <c r="B8" s="59" t="s">
        <v>65</v>
      </c>
      <c r="C8" s="59"/>
      <c r="D8" s="59" t="s">
        <v>55</v>
      </c>
      <c r="E8" s="15" t="s">
        <v>49</v>
      </c>
      <c r="F8" s="15" t="s">
        <v>56</v>
      </c>
      <c r="G8" s="15">
        <v>1</v>
      </c>
      <c r="H8" s="9">
        <v>10818011</v>
      </c>
      <c r="I8" s="46">
        <f t="shared" si="0"/>
        <v>10818011</v>
      </c>
      <c r="J8" s="46">
        <f t="shared" si="1"/>
        <v>0</v>
      </c>
      <c r="K8" s="15" t="s">
        <v>50</v>
      </c>
      <c r="L8" s="15" t="s">
        <v>44</v>
      </c>
      <c r="M8" s="48" t="s">
        <v>133</v>
      </c>
      <c r="N8" s="48" t="s">
        <v>62</v>
      </c>
      <c r="O8" s="48" t="s">
        <v>139</v>
      </c>
      <c r="P8" s="61" t="s">
        <v>140</v>
      </c>
    </row>
    <row r="9" spans="1:16" s="60" customFormat="1" ht="44.25" customHeight="1">
      <c r="A9" s="3">
        <v>4</v>
      </c>
      <c r="B9" s="59" t="s">
        <v>66</v>
      </c>
      <c r="C9" s="59"/>
      <c r="D9" s="59" t="s">
        <v>71</v>
      </c>
      <c r="E9" s="15" t="s">
        <v>49</v>
      </c>
      <c r="F9" s="15" t="s">
        <v>57</v>
      </c>
      <c r="G9" s="15">
        <v>1</v>
      </c>
      <c r="H9" s="9">
        <v>9287631</v>
      </c>
      <c r="I9" s="46">
        <f t="shared" si="0"/>
        <v>9287631</v>
      </c>
      <c r="J9" s="46">
        <f t="shared" si="1"/>
        <v>0</v>
      </c>
      <c r="K9" s="15" t="s">
        <v>50</v>
      </c>
      <c r="L9" s="15" t="s">
        <v>44</v>
      </c>
      <c r="M9" s="48" t="s">
        <v>133</v>
      </c>
      <c r="N9" s="48" t="s">
        <v>62</v>
      </c>
      <c r="O9" s="48" t="s">
        <v>139</v>
      </c>
      <c r="P9" s="61" t="s">
        <v>140</v>
      </c>
    </row>
    <row r="10" spans="1:16" s="60" customFormat="1" ht="56.25" customHeight="1">
      <c r="A10" s="3">
        <v>5</v>
      </c>
      <c r="B10" s="59" t="s">
        <v>72</v>
      </c>
      <c r="C10" s="59"/>
      <c r="D10" s="59" t="s">
        <v>73</v>
      </c>
      <c r="E10" s="15" t="s">
        <v>49</v>
      </c>
      <c r="F10" s="15" t="s">
        <v>74</v>
      </c>
      <c r="G10" s="15">
        <v>1</v>
      </c>
      <c r="H10" s="9">
        <v>8117935</v>
      </c>
      <c r="I10" s="46">
        <f t="shared" si="0"/>
        <v>8117935</v>
      </c>
      <c r="J10" s="46">
        <f t="shared" si="1"/>
        <v>0</v>
      </c>
      <c r="K10" s="15" t="s">
        <v>50</v>
      </c>
      <c r="L10" s="15" t="s">
        <v>44</v>
      </c>
      <c r="M10" s="48" t="s">
        <v>133</v>
      </c>
      <c r="N10" s="48" t="s">
        <v>62</v>
      </c>
      <c r="O10" s="48" t="s">
        <v>139</v>
      </c>
      <c r="P10" s="61" t="s">
        <v>140</v>
      </c>
    </row>
    <row r="11" spans="1:16" s="60" customFormat="1" ht="56.25" customHeight="1">
      <c r="A11" s="3">
        <v>6</v>
      </c>
      <c r="B11" s="59" t="s">
        <v>75</v>
      </c>
      <c r="C11" s="59"/>
      <c r="D11" s="59" t="s">
        <v>76</v>
      </c>
      <c r="E11" s="15" t="s">
        <v>49</v>
      </c>
      <c r="F11" s="15" t="s">
        <v>77</v>
      </c>
      <c r="G11" s="15">
        <v>1</v>
      </c>
      <c r="H11" s="9">
        <f>5903001</f>
        <v>5903001</v>
      </c>
      <c r="I11" s="46">
        <f t="shared" si="0"/>
        <v>5903001</v>
      </c>
      <c r="J11" s="46">
        <f t="shared" si="1"/>
        <v>0</v>
      </c>
      <c r="K11" s="62" t="s">
        <v>58</v>
      </c>
      <c r="L11" s="62" t="s">
        <v>59</v>
      </c>
      <c r="M11" s="48" t="s">
        <v>133</v>
      </c>
      <c r="N11" s="48" t="s">
        <v>62</v>
      </c>
      <c r="O11" s="48" t="s">
        <v>139</v>
      </c>
      <c r="P11" s="61" t="s">
        <v>140</v>
      </c>
    </row>
    <row r="12" spans="1:16" s="32" customFormat="1" ht="18" customHeight="1">
      <c r="A12" s="2"/>
      <c r="B12" s="10" t="s">
        <v>9</v>
      </c>
      <c r="C12" s="10" t="s">
        <v>35</v>
      </c>
      <c r="D12" s="10" t="s">
        <v>35</v>
      </c>
      <c r="E12" s="8"/>
      <c r="F12" s="8"/>
      <c r="G12" s="15"/>
      <c r="H12" s="31">
        <f>SUM(H6:H11)</f>
        <v>44176743</v>
      </c>
      <c r="I12" s="31">
        <f>SUM(I6:I11)</f>
        <v>44176743</v>
      </c>
      <c r="J12" s="31">
        <f>J6+J7+J8+J10</f>
        <v>0</v>
      </c>
      <c r="K12" s="15"/>
      <c r="L12" s="8"/>
      <c r="M12" s="8"/>
      <c r="N12" s="8"/>
      <c r="O12" s="8"/>
      <c r="P12" s="8"/>
    </row>
    <row r="13" spans="1:16" s="32" customFormat="1" ht="18" customHeight="1">
      <c r="A13" s="2"/>
      <c r="B13" s="11"/>
      <c r="C13" s="11"/>
      <c r="D13" s="11"/>
      <c r="E13" s="8"/>
      <c r="F13" s="8"/>
      <c r="G13" s="8"/>
      <c r="H13" s="12"/>
      <c r="I13" s="13"/>
      <c r="J13" s="13"/>
      <c r="K13" s="8"/>
      <c r="L13" s="8"/>
      <c r="M13" s="8"/>
      <c r="N13" s="8"/>
      <c r="O13" s="8"/>
      <c r="P13" s="8"/>
    </row>
    <row r="14" spans="1:16" s="32" customFormat="1" ht="18" customHeight="1">
      <c r="A14" s="4"/>
      <c r="B14" s="5" t="s">
        <v>28</v>
      </c>
      <c r="C14" s="5" t="s">
        <v>32</v>
      </c>
      <c r="D14" s="5" t="s">
        <v>32</v>
      </c>
      <c r="E14" s="6"/>
      <c r="F14" s="6"/>
      <c r="G14" s="6"/>
      <c r="H14" s="7"/>
      <c r="I14" s="14"/>
      <c r="J14" s="14"/>
      <c r="K14" s="6"/>
      <c r="L14" s="6"/>
      <c r="M14" s="6"/>
      <c r="N14" s="6"/>
      <c r="O14" s="6"/>
      <c r="P14" s="6"/>
    </row>
    <row r="15" spans="1:16" s="32" customFormat="1" ht="24" hidden="1" customHeight="1">
      <c r="A15" s="3">
        <v>1</v>
      </c>
      <c r="B15" s="16" t="s">
        <v>40</v>
      </c>
      <c r="C15" s="16" t="s">
        <v>36</v>
      </c>
      <c r="D15" s="16" t="s">
        <v>46</v>
      </c>
      <c r="E15" s="15" t="s">
        <v>22</v>
      </c>
      <c r="F15" s="15" t="s">
        <v>51</v>
      </c>
      <c r="G15" s="15">
        <v>1</v>
      </c>
      <c r="H15" s="46" t="s">
        <v>21</v>
      </c>
      <c r="I15" s="46" t="str">
        <f>H15</f>
        <v xml:space="preserve"> </v>
      </c>
      <c r="J15" s="9" t="s">
        <v>21</v>
      </c>
      <c r="K15" s="15" t="s">
        <v>45</v>
      </c>
      <c r="L15" s="15" t="s">
        <v>21</v>
      </c>
      <c r="M15" s="49" t="s">
        <v>21</v>
      </c>
      <c r="N15" s="49" t="s">
        <v>21</v>
      </c>
      <c r="O15" s="47" t="s">
        <v>21</v>
      </c>
      <c r="P15" s="47" t="s">
        <v>21</v>
      </c>
    </row>
    <row r="16" spans="1:16" s="32" customFormat="1" ht="42.75" customHeight="1">
      <c r="A16" s="3">
        <v>1</v>
      </c>
      <c r="B16" s="38" t="s">
        <v>70</v>
      </c>
      <c r="C16" s="16" t="s">
        <v>37</v>
      </c>
      <c r="D16" s="38" t="s">
        <v>63</v>
      </c>
      <c r="E16" s="15" t="s">
        <v>22</v>
      </c>
      <c r="F16" s="15" t="s">
        <v>60</v>
      </c>
      <c r="G16" s="15">
        <v>1</v>
      </c>
      <c r="H16" s="9">
        <f>I16</f>
        <v>2143559</v>
      </c>
      <c r="I16" s="9">
        <v>2143559</v>
      </c>
      <c r="J16" s="9">
        <v>0</v>
      </c>
      <c r="K16" s="15" t="s">
        <v>23</v>
      </c>
      <c r="L16" s="15" t="s">
        <v>44</v>
      </c>
      <c r="M16" s="49" t="s">
        <v>47</v>
      </c>
      <c r="N16" s="49" t="s">
        <v>131</v>
      </c>
      <c r="O16" s="47" t="s">
        <v>141</v>
      </c>
      <c r="P16" s="17" t="s">
        <v>142</v>
      </c>
    </row>
    <row r="17" spans="1:16" s="32" customFormat="1" ht="18" customHeight="1">
      <c r="A17" s="3"/>
      <c r="B17" s="18" t="s">
        <v>10</v>
      </c>
      <c r="C17" s="18" t="s">
        <v>34</v>
      </c>
      <c r="D17" s="18" t="s">
        <v>34</v>
      </c>
      <c r="E17" s="8"/>
      <c r="F17" s="8"/>
      <c r="G17" s="15"/>
      <c r="H17" s="31">
        <f>SUM(H15:H16)</f>
        <v>2143559</v>
      </c>
      <c r="I17" s="31">
        <f>SUM(I15:I16)</f>
        <v>2143559</v>
      </c>
      <c r="J17" s="31">
        <f>SUM(J15:J16)</f>
        <v>0</v>
      </c>
      <c r="K17" s="15"/>
      <c r="L17" s="8"/>
      <c r="M17" s="8"/>
      <c r="N17" s="15"/>
      <c r="O17" s="15"/>
      <c r="P17" s="15"/>
    </row>
    <row r="18" spans="1:16" s="32" customFormat="1" ht="18" customHeight="1">
      <c r="A18" s="3"/>
      <c r="B18" s="18"/>
      <c r="C18" s="18"/>
      <c r="D18" s="18"/>
      <c r="E18" s="8"/>
      <c r="F18" s="8"/>
      <c r="G18" s="15"/>
      <c r="H18" s="31" t="s">
        <v>21</v>
      </c>
      <c r="I18" s="31"/>
      <c r="J18" s="31"/>
      <c r="K18" s="15"/>
      <c r="L18" s="8"/>
      <c r="M18" s="8"/>
      <c r="N18" s="8"/>
      <c r="O18" s="15"/>
      <c r="P18" s="8"/>
    </row>
    <row r="19" spans="1:16" s="32" customFormat="1" ht="18" customHeight="1">
      <c r="A19" s="3"/>
      <c r="B19" s="42" t="s">
        <v>43</v>
      </c>
      <c r="C19" s="43"/>
      <c r="D19" s="44" t="s">
        <v>52</v>
      </c>
      <c r="E19" s="15"/>
      <c r="F19" s="15"/>
      <c r="G19" s="15"/>
      <c r="H19" s="31" t="s">
        <v>21</v>
      </c>
      <c r="I19" s="31" t="s">
        <v>21</v>
      </c>
      <c r="J19" s="31"/>
      <c r="K19" s="15"/>
      <c r="L19" s="8"/>
      <c r="M19" s="8"/>
      <c r="N19" s="8"/>
      <c r="O19" s="15"/>
      <c r="P19" s="8"/>
    </row>
    <row r="20" spans="1:16" s="32" customFormat="1" ht="18" customHeight="1">
      <c r="A20" s="2"/>
      <c r="B20" s="10" t="s">
        <v>4</v>
      </c>
      <c r="C20" s="10" t="s">
        <v>31</v>
      </c>
      <c r="D20" s="10" t="s">
        <v>31</v>
      </c>
      <c r="E20" s="8"/>
      <c r="F20" s="8"/>
      <c r="G20" s="15"/>
      <c r="H20" s="58">
        <f>H12+H17</f>
        <v>46320302</v>
      </c>
      <c r="I20" s="58">
        <f>I12+I17</f>
        <v>46320302</v>
      </c>
      <c r="J20" s="58">
        <f>J12+J17</f>
        <v>0</v>
      </c>
      <c r="K20" s="15"/>
      <c r="L20" s="8"/>
      <c r="M20" s="8"/>
      <c r="N20" s="8"/>
      <c r="O20" s="8"/>
      <c r="P20" s="8"/>
    </row>
    <row r="21" spans="1:16" s="32" customFormat="1" ht="22.5" customHeight="1">
      <c r="A21" s="33"/>
      <c r="B21" s="34"/>
      <c r="C21" s="34"/>
      <c r="D21" s="34"/>
      <c r="E21" s="19"/>
      <c r="F21" s="19"/>
      <c r="G21" s="19"/>
      <c r="H21" s="35"/>
      <c r="I21" s="35"/>
      <c r="J21" s="35"/>
      <c r="K21" s="19"/>
      <c r="L21" s="19"/>
      <c r="M21" s="19"/>
      <c r="N21" s="19"/>
      <c r="O21" s="19"/>
      <c r="P21" s="19"/>
    </row>
    <row r="22" spans="1:16" ht="17.25" customHeight="1">
      <c r="A22" s="24" t="s">
        <v>11</v>
      </c>
      <c r="B22" s="40" t="s">
        <v>14</v>
      </c>
      <c r="C22" s="40"/>
      <c r="D22" s="40"/>
      <c r="E22" s="36"/>
      <c r="F22" s="36"/>
      <c r="G22" s="36"/>
      <c r="H22" s="36"/>
      <c r="I22" s="41" t="s">
        <v>21</v>
      </c>
      <c r="J22" s="36"/>
      <c r="K22" s="36"/>
      <c r="L22" s="37"/>
      <c r="M22" s="27"/>
      <c r="N22" s="27"/>
      <c r="O22" s="27"/>
      <c r="P22" s="27"/>
    </row>
    <row r="23" spans="1:16" ht="16.5">
      <c r="A23" s="24" t="s">
        <v>12</v>
      </c>
      <c r="B23" s="25" t="s">
        <v>48</v>
      </c>
      <c r="C23" s="25"/>
      <c r="D23" s="25"/>
      <c r="E23" s="26"/>
      <c r="F23" s="26"/>
      <c r="G23" s="26"/>
      <c r="H23" s="26"/>
      <c r="I23" s="28" t="s">
        <v>21</v>
      </c>
      <c r="J23" s="26"/>
      <c r="K23" s="26"/>
      <c r="L23" s="26"/>
      <c r="M23" s="26"/>
      <c r="N23" s="26"/>
      <c r="O23" s="26"/>
      <c r="P23" s="26"/>
    </row>
    <row r="24" spans="1:16" ht="16.5">
      <c r="A24" s="24"/>
      <c r="B24" s="25" t="s">
        <v>26</v>
      </c>
      <c r="C24" s="25"/>
      <c r="D24" s="25"/>
      <c r="E24" s="27"/>
      <c r="F24" s="27"/>
      <c r="G24" s="27"/>
      <c r="H24" s="27"/>
      <c r="I24" s="41" t="s">
        <v>21</v>
      </c>
      <c r="J24" s="27"/>
      <c r="K24" s="27"/>
      <c r="L24" s="27"/>
      <c r="M24" s="27"/>
      <c r="N24" s="27"/>
      <c r="O24" s="27"/>
      <c r="P24" s="27"/>
    </row>
    <row r="25" spans="1:16" ht="16.5">
      <c r="A25" s="24" t="s">
        <v>13</v>
      </c>
      <c r="B25" s="25" t="s">
        <v>27</v>
      </c>
      <c r="C25" s="25"/>
      <c r="D25" s="25"/>
      <c r="E25" s="26"/>
      <c r="F25" s="26"/>
      <c r="G25" s="26"/>
      <c r="H25" s="26"/>
      <c r="I25" s="26" t="s">
        <v>21</v>
      </c>
      <c r="J25" s="26"/>
      <c r="K25" s="26"/>
      <c r="L25" s="27"/>
      <c r="M25" s="27"/>
      <c r="N25" s="27"/>
      <c r="O25" s="27"/>
      <c r="P25" s="27"/>
    </row>
    <row r="26" spans="1:16" ht="16.5">
      <c r="A26" s="24"/>
      <c r="B26" s="195" t="s">
        <v>16</v>
      </c>
      <c r="C26" s="183"/>
      <c r="D26" s="183"/>
      <c r="E26" s="183"/>
      <c r="F26" s="183"/>
      <c r="G26" s="183"/>
      <c r="H26" s="183"/>
      <c r="I26" s="26"/>
      <c r="J26" s="26"/>
      <c r="K26" s="26"/>
      <c r="L26" s="27"/>
      <c r="M26" s="27"/>
      <c r="N26" s="27"/>
      <c r="O26" s="27"/>
      <c r="P26" s="27"/>
    </row>
    <row r="27" spans="1:16" ht="16.5">
      <c r="A27" s="24" t="s">
        <v>15</v>
      </c>
      <c r="B27" s="25" t="s">
        <v>25</v>
      </c>
      <c r="C27" s="25"/>
      <c r="D27" s="25"/>
      <c r="E27" s="26"/>
      <c r="F27" s="26"/>
      <c r="G27" s="26"/>
      <c r="H27" s="26"/>
      <c r="I27" s="26"/>
      <c r="J27" s="26"/>
      <c r="K27" s="26"/>
      <c r="L27" s="27"/>
      <c r="M27" s="27"/>
      <c r="N27" s="27"/>
      <c r="O27" s="27"/>
      <c r="P27" s="27"/>
    </row>
    <row r="28" spans="1:16" ht="16.5">
      <c r="A28" s="24"/>
      <c r="B28" s="25" t="s">
        <v>17</v>
      </c>
      <c r="C28" s="25"/>
      <c r="D28" s="25"/>
      <c r="E28" s="26"/>
      <c r="F28" s="26"/>
      <c r="G28" s="26"/>
      <c r="H28" s="26"/>
      <c r="I28" s="26"/>
      <c r="J28" s="26"/>
      <c r="K28" s="26"/>
      <c r="L28" s="27"/>
      <c r="M28" s="27"/>
      <c r="N28" s="27"/>
      <c r="O28" s="27"/>
      <c r="P28" s="27"/>
    </row>
    <row r="29" spans="1:16">
      <c r="H29" s="45"/>
      <c r="K29" s="1" t="s">
        <v>21</v>
      </c>
    </row>
    <row r="30" spans="1:16">
      <c r="G30" s="1" t="s">
        <v>21</v>
      </c>
      <c r="H30" s="45" t="s">
        <v>21</v>
      </c>
      <c r="I30" s="45" t="s">
        <v>21</v>
      </c>
      <c r="K30" s="1" t="s">
        <v>21</v>
      </c>
    </row>
    <row r="31" spans="1:16">
      <c r="B31" s="1" t="s">
        <v>21</v>
      </c>
      <c r="I31" s="29" t="s">
        <v>21</v>
      </c>
      <c r="K31" s="1" t="s">
        <v>21</v>
      </c>
    </row>
    <row r="32" spans="1:16">
      <c r="G32" s="1" t="s">
        <v>21</v>
      </c>
      <c r="H32" s="29" t="s">
        <v>21</v>
      </c>
      <c r="I32" s="29" t="s">
        <v>21</v>
      </c>
    </row>
    <row r="33" spans="8:11">
      <c r="I33" s="1" t="s">
        <v>21</v>
      </c>
      <c r="K33" s="1" t="s">
        <v>21</v>
      </c>
    </row>
    <row r="34" spans="8:11">
      <c r="H34" s="30" t="s">
        <v>21</v>
      </c>
      <c r="I34" s="45" t="s">
        <v>21</v>
      </c>
    </row>
  </sheetData>
  <mergeCells count="3">
    <mergeCell ref="B26:H26"/>
    <mergeCell ref="A1:P1"/>
    <mergeCell ref="H3:J3"/>
  </mergeCells>
  <phoneticPr fontId="0" type="noConversion"/>
  <printOptions horizontalCentered="1" verticalCentered="1"/>
  <pageMargins left="0.19685039370078741" right="0" top="0.78740157480314965" bottom="0.59055118110236227" header="0.31496062992125984" footer="0.51181102362204722"/>
  <pageSetup paperSize="9"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ASAT2-REV-7</vt:lpstr>
      <vt:lpstr>ASAT2-REV-6 22 May 2012</vt:lpstr>
      <vt:lpstr>ASAT2-REV-5-16 November 2011 </vt:lpstr>
      <vt:lpstr>ASAT2-REV-4-05 May 2011</vt:lpstr>
      <vt:lpstr>ASAT2-REV-3-07 January 2011 </vt:lpstr>
      <vt:lpstr>REW-2-WB-cleared-26-october2010</vt:lpstr>
      <vt:lpstr>ASAT2-1 -JULY 2010 </vt:lpstr>
      <vt:lpstr>ASAT2-1 -DEC. 2009 </vt:lpstr>
      <vt:lpstr>'ASAT2-1 -DEC. 2009 '!Print_Area</vt:lpstr>
      <vt:lpstr>'ASAT2-1 -JULY 2010 '!Print_Area</vt:lpstr>
      <vt:lpstr>'ASAT2-REV-3-07 January 2011 '!Print_Area</vt:lpstr>
      <vt:lpstr>'ASAT2-REV-5-16 November 2011 '!Print_Area</vt:lpstr>
      <vt:lpstr>'ASAT2-REV-5-16 November 2011 '!Print_Titles</vt:lpstr>
    </vt:vector>
  </TitlesOfParts>
  <Company>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Plan</dc:title>
  <dc:subject>Draft-July2005</dc:subject>
  <dc:creator>Ulya Camur</dc:creator>
  <cp:lastModifiedBy>wb75799</cp:lastModifiedBy>
  <cp:lastPrinted>2012-09-11T13:00:05Z</cp:lastPrinted>
  <dcterms:created xsi:type="dcterms:W3CDTF">2004-11-08T16:12:53Z</dcterms:created>
  <dcterms:modified xsi:type="dcterms:W3CDTF">2012-11-28T14:34:54Z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