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ITSOC\ITSKI\IDU\Reports to be numbered\"/>
    </mc:Choice>
  </mc:AlternateContent>
  <bookViews>
    <workbookView xWindow="0" yWindow="0" windowWidth="20490" windowHeight="7755" activeTab="1"/>
  </bookViews>
  <sheets>
    <sheet name="Threshold" sheetId="1" r:id="rId1"/>
    <sheet name="Goods and Consultants" sheetId="2" r:id="rId2"/>
    <sheet name="Sheet3" sheetId="3" r:id="rId3"/>
  </sheets>
  <definedNames>
    <definedName name="_Hlk387328877" localSheetId="0">Threshold!$B$54</definedName>
    <definedName name="OLE_LINK12" localSheetId="0">Threshold!$F$40</definedName>
    <definedName name="OLE_LINK13" localSheetId="0">Threshold!$H$40</definedName>
    <definedName name="OLE_LINK15" localSheetId="0">Threshold!$I$41</definedName>
    <definedName name="OLE_LINK16" localSheetId="0">Threshold!$I$43</definedName>
    <definedName name="OLE_LINK18" localSheetId="0">Threshold!$I$50</definedName>
    <definedName name="OLE_LINK5" localSheetId="0">Threshold!$F$54</definedName>
    <definedName name="OLE_LINK6" localSheetId="0">Threshold!$H$54</definedName>
    <definedName name="_xlnm.Print_Area" localSheetId="1">'Goods and Consultants'!$B$3:$N$64</definedName>
    <definedName name="_xlnm.Print_Area" localSheetId="0">Threshold!$B$5:$D$27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7" i="2" l="1"/>
  <c r="K43" i="2"/>
  <c r="L45" i="2"/>
  <c r="K45" i="2" s="1"/>
  <c r="K62" i="2" s="1"/>
  <c r="K64" i="2" s="1"/>
  <c r="L30" i="2"/>
  <c r="L62" i="2" s="1"/>
  <c r="L64" i="2" s="1"/>
  <c r="L42" i="2"/>
  <c r="K32" i="2"/>
  <c r="K34" i="2"/>
  <c r="D31" i="2"/>
  <c r="D54" i="2"/>
  <c r="K23" i="2"/>
  <c r="E23" i="2"/>
  <c r="E58" i="2"/>
  <c r="E57" i="2"/>
  <c r="E55" i="2"/>
  <c r="E32" i="2"/>
  <c r="E43" i="2"/>
  <c r="L26" i="2"/>
  <c r="D26" i="2"/>
  <c r="K22" i="2"/>
  <c r="E22" i="2"/>
  <c r="K20" i="2"/>
  <c r="E20" i="2"/>
  <c r="E19" i="2"/>
  <c r="K17" i="2"/>
  <c r="E17" i="2"/>
  <c r="K14" i="2"/>
  <c r="E14" i="2"/>
  <c r="E26" i="2" s="1"/>
  <c r="K11" i="2"/>
  <c r="E11" i="2"/>
  <c r="K26" i="2"/>
  <c r="E46" i="2"/>
  <c r="E45" i="2"/>
  <c r="E41" i="2"/>
  <c r="F36" i="3"/>
  <c r="E53" i="2"/>
  <c r="E42" i="2"/>
  <c r="E39" i="2"/>
  <c r="E34" i="2"/>
  <c r="E30" i="2"/>
  <c r="E31" i="2"/>
  <c r="E54" i="2"/>
  <c r="E62" i="2" s="1"/>
</calcChain>
</file>

<file path=xl/sharedStrings.xml><?xml version="1.0" encoding="utf-8"?>
<sst xmlns="http://schemas.openxmlformats.org/spreadsheetml/2006/main" count="315" uniqueCount="167">
  <si>
    <t>Solomon Islands</t>
  </si>
  <si>
    <t>Community Governance and Grievance Management Project</t>
  </si>
  <si>
    <t>Prepared: 7 August 2014</t>
  </si>
  <si>
    <t xml:space="preserve">  </t>
  </si>
  <si>
    <t>I. Procurement Methods</t>
  </si>
  <si>
    <t>Procurement Thresholds</t>
  </si>
  <si>
    <t>Prior Review Thresholds</t>
  </si>
  <si>
    <t>Goods:</t>
  </si>
  <si>
    <t>International Competitive Bidding</t>
  </si>
  <si>
    <t>≥US$500,000</t>
  </si>
  <si>
    <t>All contracts subject to prior review</t>
  </si>
  <si>
    <t>Shopping</t>
  </si>
  <si>
    <t>&lt;US$500,000</t>
  </si>
  <si>
    <t xml:space="preserve">First two contracts </t>
  </si>
  <si>
    <t>Direct Contracting</t>
  </si>
  <si>
    <t>Meet the criteria set out in para. 3.7 of Procurement Guidelines</t>
  </si>
  <si>
    <t>II. Selection of Consultants:</t>
  </si>
  <si>
    <t>Selection Methods</t>
  </si>
  <si>
    <t>Firms (QCBS, QBS, LCS, CQS and SSS)</t>
  </si>
  <si>
    <t>In accordance with the Bank’s Consultants Guidelines</t>
  </si>
  <si>
    <t>≥US$100,000, and  all SSS contracts</t>
  </si>
  <si>
    <t>Individual Consultants</t>
  </si>
  <si>
    <t>≥US$50,000(exception made to SSS contracts, legal and procurement related assignments, where all contracts are subject to prior review)</t>
  </si>
  <si>
    <t>Brief Description of Contracts</t>
  </si>
  <si>
    <t>Estimate Cost</t>
  </si>
  <si>
    <t>Type of Procurement</t>
  </si>
  <si>
    <t>Procurement/Selection Method</t>
  </si>
  <si>
    <t>Review by Bank (Prior /Post)</t>
  </si>
  <si>
    <t>Contract Signing Date</t>
  </si>
  <si>
    <t>(Planned)</t>
  </si>
  <si>
    <t>mm/dd/yy</t>
  </si>
  <si>
    <t>Contract Completion Date (planned)</t>
  </si>
  <si>
    <t>(Actual)</t>
  </si>
  <si>
    <t>Contract Execution Infor</t>
  </si>
  <si>
    <t>Procurement of Goods</t>
  </si>
  <si>
    <t>Office equipment (Lap-top, Printer/Copier/Fax Combination)</t>
  </si>
  <si>
    <t>Goods</t>
  </si>
  <si>
    <t>Prior</t>
  </si>
  <si>
    <t>Office furniture (desk, chair, filing cabinet, including shipping)</t>
  </si>
  <si>
    <t>Post</t>
  </si>
  <si>
    <t>Radio</t>
  </si>
  <si>
    <t>Storage unit</t>
  </si>
  <si>
    <t>Safety equipment</t>
  </si>
  <si>
    <t>Training equipment</t>
  </si>
  <si>
    <t>Accounting Software</t>
  </si>
  <si>
    <t>Selection of Consultants</t>
  </si>
  <si>
    <t>Consultants</t>
  </si>
  <si>
    <t>IC</t>
  </si>
  <si>
    <t xml:space="preserve">Project Coordinator </t>
  </si>
  <si>
    <t>M&amp;E Consultant (international)</t>
  </si>
  <si>
    <t>External Audit</t>
  </si>
  <si>
    <t>CQS</t>
  </si>
  <si>
    <t>Grant No. (TF#): 18206</t>
  </si>
  <si>
    <t>I.                   Procurement thresholds and Prior Review Thresholds:</t>
  </si>
  <si>
    <t>Contract Ref. No.</t>
  </si>
  <si>
    <t>USD</t>
  </si>
  <si>
    <t>SBD</t>
  </si>
  <si>
    <t>COMMUNITY GOVERNANCE AND GRIEVANCE MANAGEMENT PROJECT</t>
  </si>
  <si>
    <t>MINISTRY OF PROVINCIAL GOVERNMENT AND INSTITUTIONAL STRENGTHENING</t>
  </si>
  <si>
    <t>2015 CONTRACT REGISTER</t>
  </si>
  <si>
    <t>A.</t>
  </si>
  <si>
    <t>PROCUREMENT OF GOODS</t>
  </si>
  <si>
    <t>No</t>
  </si>
  <si>
    <t>Description</t>
  </si>
  <si>
    <t>Contractor Name</t>
  </si>
  <si>
    <t>Contract No.</t>
  </si>
  <si>
    <t>Value</t>
  </si>
  <si>
    <t>Procurment of Goods</t>
  </si>
  <si>
    <t>Office Equipment - Laptops, Copier 3 in-one</t>
  </si>
  <si>
    <t>ICT Services Ltd</t>
  </si>
  <si>
    <t>MYOB Accounting Software</t>
  </si>
  <si>
    <t>Eddie Piturara</t>
  </si>
  <si>
    <t>Office Furniture - Desks, Chairs &amp; Filing Cabinets</t>
  </si>
  <si>
    <t>Universal Traders Ltd</t>
  </si>
  <si>
    <t>Uniform – Polo Shirts</t>
  </si>
  <si>
    <t>Global Digital Press</t>
  </si>
  <si>
    <t>Uniform – Pants, Shoes and Socks</t>
  </si>
  <si>
    <t>BOC</t>
  </si>
  <si>
    <t>Storage Unit – Filing Cabinets - 2 Drawers</t>
  </si>
  <si>
    <t>Universal Traders</t>
  </si>
  <si>
    <t>Mobile Phones – BLU Studio G</t>
  </si>
  <si>
    <t>Solomon Telekom</t>
  </si>
  <si>
    <t>Training Equipment - Camera</t>
  </si>
  <si>
    <t>Advanced Technology</t>
  </si>
  <si>
    <t>Total</t>
  </si>
  <si>
    <t>B.</t>
  </si>
  <si>
    <t>SELECTION OF CONSULTANTS</t>
  </si>
  <si>
    <t>No.</t>
  </si>
  <si>
    <t>Duration</t>
  </si>
  <si>
    <t>Starts Date</t>
  </si>
  <si>
    <t>Selection of Consultant</t>
  </si>
  <si>
    <t>Project Coordinator</t>
  </si>
  <si>
    <t>Joe Rausi</t>
  </si>
  <si>
    <t>One Year</t>
  </si>
  <si>
    <t>Finance Officer</t>
  </si>
  <si>
    <t>George Tasra</t>
  </si>
  <si>
    <t>Community Outreach &amp; Training Specialist</t>
  </si>
  <si>
    <t>Koreta Kadi</t>
  </si>
  <si>
    <t>Training Curriculum Specialist</t>
  </si>
  <si>
    <t>Kate Higgins</t>
  </si>
  <si>
    <t>60 Days</t>
  </si>
  <si>
    <t>Finance &amp; Procurement Specialist</t>
  </si>
  <si>
    <t xml:space="preserve">Contract amount  </t>
  </si>
  <si>
    <t>Solomon Telekom Co Ltd</t>
  </si>
  <si>
    <t>Advanced Techologies Ltd</t>
  </si>
  <si>
    <t>Total Selection of Consultants</t>
  </si>
  <si>
    <t>Total Procurement</t>
  </si>
  <si>
    <t>Total Procurement of Goods</t>
  </si>
  <si>
    <t>Short Term Finance and Procurement Specialist</t>
  </si>
  <si>
    <t>M&amp;E Specialist (Local)</t>
  </si>
  <si>
    <t>II.            Procurement Plan for Goods and Selection of Consultants:</t>
  </si>
  <si>
    <t>IC - SS</t>
  </si>
  <si>
    <t xml:space="preserve">Individual Consultant </t>
  </si>
  <si>
    <t>Consultant Firm</t>
  </si>
  <si>
    <t>Total Selection of Individual Consultants</t>
  </si>
  <si>
    <t>Total Selection of Consultants (IC and Firm)</t>
  </si>
  <si>
    <t>By: Project Management Unit</t>
  </si>
  <si>
    <t>Finance and Procurement Specialist (new)</t>
  </si>
  <si>
    <t>Baoro and Associates</t>
  </si>
  <si>
    <t>Beneficiary Survey (6 enumerators)</t>
  </si>
  <si>
    <t>SS</t>
  </si>
  <si>
    <t>Communications Equipment - mobiles for PMU, Provincial govt counterparts</t>
  </si>
  <si>
    <t>3a</t>
  </si>
  <si>
    <t>Communications equipment (replacements due to damage/wear)</t>
  </si>
  <si>
    <t>Sol Tronic</t>
  </si>
  <si>
    <t>Project Coordinator (replacement)</t>
  </si>
  <si>
    <t>Contract extension 1</t>
  </si>
  <si>
    <t>Contract extension 2</t>
  </si>
  <si>
    <t xml:space="preserve">Community Outreach &amp; Training Specialist (national) </t>
  </si>
  <si>
    <t xml:space="preserve">Training and Curriculum Specialist (international) </t>
  </si>
  <si>
    <t>Finance and Procurement Specialist</t>
  </si>
  <si>
    <t>4a</t>
  </si>
  <si>
    <t xml:space="preserve">Finance Specialist  </t>
  </si>
  <si>
    <t>13a</t>
  </si>
  <si>
    <t>13b</t>
  </si>
  <si>
    <t xml:space="preserve">Mid-Term Sustainability - Fiscal </t>
  </si>
  <si>
    <t>Mid-Term Sustainability - Institutional/Political</t>
  </si>
  <si>
    <t>Updated: 3 August 2016 (version 4 of 2016)</t>
  </si>
  <si>
    <t>Ravin Dhari</t>
  </si>
  <si>
    <t>Clinton Kiko</t>
  </si>
  <si>
    <t>Mid Term Review</t>
  </si>
  <si>
    <t>12a</t>
  </si>
  <si>
    <t>External Audit - 2016/17</t>
  </si>
  <si>
    <t>2a</t>
  </si>
  <si>
    <t xml:space="preserve">Provincial Office Furniture </t>
  </si>
  <si>
    <t>1a</t>
  </si>
  <si>
    <t>Provincial Equipment</t>
  </si>
  <si>
    <t>5a</t>
  </si>
  <si>
    <t>M&amp;E Consultant (international) - New</t>
  </si>
  <si>
    <t>1b</t>
  </si>
  <si>
    <t xml:space="preserve">Communication/Media - Curriculum Development and printing </t>
  </si>
  <si>
    <t>Training and Curriculum Specialist (international) - new</t>
  </si>
  <si>
    <t>shopping</t>
  </si>
  <si>
    <t>Provincial Support - Provincial Project Coordinators Activity, Communication, printing etc.</t>
  </si>
  <si>
    <t>Revised Procurement Plan 2016 and 2017</t>
  </si>
  <si>
    <t>30-Feb-2017</t>
  </si>
  <si>
    <t>Provincial Coordinator 1</t>
  </si>
  <si>
    <t>Provincial Coordinator 2</t>
  </si>
  <si>
    <t>Georgina Clark</t>
  </si>
  <si>
    <t>Decentralisation/Analytical Work</t>
  </si>
  <si>
    <t>Margaret Kisi</t>
  </si>
  <si>
    <t>Extension 1</t>
  </si>
  <si>
    <t>Melanie Phillips</t>
  </si>
  <si>
    <t>Ben Schultz</t>
  </si>
  <si>
    <t>Enumerators</t>
  </si>
  <si>
    <t>Staff Development - Short trainings and workshops</t>
  </si>
  <si>
    <t xml:space="preserve">Finance Assistance - Short Term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</si>
</sst>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_-;\-* #,##0_-;_-* &quot;-&quot;_-;_-@_-"/>
    <numFmt numFmtId="165" formatCode="_-* #,##0.00_-;\-* #,##0.00_-;_-* &quot;-&quot;??_-;_-@_-"/>
    <numFmt numFmtId="166" formatCode="[$-C09]dd\-mmm\-yy;@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i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sz val="10"/>
      <color theme="9"/>
      <name val="Times New Roman"/>
      <family val="1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7" tint="-0.249977111117893"/>
      </right>
      <top style="thin">
        <color indexed="64"/>
      </top>
      <bottom style="thin">
        <color indexed="64"/>
      </bottom>
      <diagonal/>
    </border>
    <border>
      <left style="thin">
        <color theme="7" tint="-0.249977111117893"/>
      </left>
      <right style="thin">
        <color theme="7" tint="-0.249977111117893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7" tint="-0.249977111117893"/>
      </right>
      <top/>
      <bottom/>
      <diagonal/>
    </border>
    <border>
      <left style="thin">
        <color theme="7" tint="-0.249977111117893"/>
      </left>
      <right style="thin">
        <color theme="7" tint="-0.249977111117893"/>
      </right>
      <top/>
      <bottom/>
      <diagonal/>
    </border>
    <border>
      <left style="thin">
        <color indexed="64"/>
      </left>
      <right style="thin">
        <color theme="7" tint="-0.249977111117893"/>
      </right>
      <top/>
      <bottom style="thin">
        <color theme="7" tint="-0.249977111117893"/>
      </bottom>
      <diagonal/>
    </border>
    <border>
      <left style="thin">
        <color theme="7" tint="-0.249977111117893"/>
      </left>
      <right style="thin">
        <color theme="7" tint="-0.249977111117893"/>
      </right>
      <top/>
      <bottom style="thin">
        <color theme="7" tint="-0.249977111117893"/>
      </bottom>
      <diagonal/>
    </border>
    <border>
      <left style="thin">
        <color indexed="64"/>
      </left>
      <right/>
      <top/>
      <bottom style="thin">
        <color theme="7" tint="-0.249977111117893"/>
      </bottom>
      <diagonal/>
    </border>
    <border>
      <left style="thin">
        <color indexed="64"/>
      </left>
      <right style="thin">
        <color indexed="64"/>
      </right>
      <top/>
      <bottom style="thin">
        <color theme="7" tint="-0.249977111117893"/>
      </bottom>
      <diagonal/>
    </border>
    <border>
      <left style="thin">
        <color indexed="64"/>
      </left>
      <right style="thin">
        <color theme="7" tint="-0.249977111117893"/>
      </right>
      <top style="thin">
        <color theme="7" tint="-0.249977111117893"/>
      </top>
      <bottom style="thin">
        <color theme="7" tint="-0.249977111117893"/>
      </bottom>
      <diagonal/>
    </border>
    <border>
      <left style="thin">
        <color theme="7" tint="-0.249977111117893"/>
      </left>
      <right style="thin">
        <color theme="7" tint="-0.249977111117893"/>
      </right>
      <top style="thin">
        <color theme="7" tint="-0.249977111117893"/>
      </top>
      <bottom style="thin">
        <color theme="7" tint="-0.249977111117893"/>
      </bottom>
      <diagonal/>
    </border>
    <border>
      <left style="thin">
        <color indexed="64"/>
      </left>
      <right/>
      <top style="thin">
        <color theme="7" tint="-0.249977111117893"/>
      </top>
      <bottom style="thin">
        <color theme="7" tint="-0.249977111117893"/>
      </bottom>
      <diagonal/>
    </border>
    <border>
      <left style="thin">
        <color indexed="64"/>
      </left>
      <right style="thin">
        <color indexed="64"/>
      </right>
      <top style="thin">
        <color theme="7" tint="-0.249977111117893"/>
      </top>
      <bottom style="thin">
        <color theme="7" tint="-0.249977111117893"/>
      </bottom>
      <diagonal/>
    </border>
    <border>
      <left style="thin">
        <color indexed="64"/>
      </left>
      <right style="thin">
        <color theme="7" tint="-0.249977111117893"/>
      </right>
      <top style="thin">
        <color theme="7" tint="-0.249977111117893"/>
      </top>
      <bottom style="thin">
        <color indexed="64"/>
      </bottom>
      <diagonal/>
    </border>
    <border>
      <left style="thin">
        <color theme="7" tint="-0.249977111117893"/>
      </left>
      <right style="thin">
        <color theme="7" tint="-0.249977111117893"/>
      </right>
      <top style="thin">
        <color theme="7" tint="-0.249977111117893"/>
      </top>
      <bottom style="thin">
        <color indexed="64"/>
      </bottom>
      <diagonal/>
    </border>
    <border>
      <left style="thin">
        <color indexed="64"/>
      </left>
      <right/>
      <top style="thin">
        <color theme="7" tint="-0.249977111117893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7" tint="-0.249977111117893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9">
    <xf numFmtId="0" fontId="0" fillId="0" borderId="0" xfId="0"/>
    <xf numFmtId="17" fontId="0" fillId="0" borderId="0" xfId="0" applyNumberFormat="1"/>
    <xf numFmtId="0" fontId="0" fillId="0" borderId="0" xfId="0" applyAlignment="1">
      <alignment horizontal="right"/>
    </xf>
    <xf numFmtId="4" fontId="0" fillId="0" borderId="0" xfId="0" applyNumberFormat="1" applyAlignment="1">
      <alignment horizontal="right"/>
    </xf>
    <xf numFmtId="4" fontId="1" fillId="0" borderId="0" xfId="0" applyNumberFormat="1" applyFont="1" applyAlignment="1">
      <alignment horizontal="right"/>
    </xf>
    <xf numFmtId="0" fontId="1" fillId="0" borderId="0" xfId="0" applyFont="1"/>
    <xf numFmtId="0" fontId="1" fillId="0" borderId="2" xfId="0" applyFont="1" applyBorder="1"/>
    <xf numFmtId="0" fontId="0" fillId="0" borderId="0" xfId="0" applyBorder="1"/>
    <xf numFmtId="0" fontId="0" fillId="0" borderId="3" xfId="0" applyBorder="1" applyAlignment="1">
      <alignment horizontal="right"/>
    </xf>
    <xf numFmtId="0" fontId="0" fillId="0" borderId="5" xfId="0" applyBorder="1" applyAlignment="1">
      <alignment horizontal="left" wrapText="1"/>
    </xf>
    <xf numFmtId="0" fontId="1" fillId="0" borderId="6" xfId="0" applyFont="1" applyBorder="1"/>
    <xf numFmtId="0" fontId="0" fillId="0" borderId="6" xfId="0" applyFont="1" applyBorder="1" applyAlignment="1">
      <alignment vertical="top" wrapText="1"/>
    </xf>
    <xf numFmtId="0" fontId="0" fillId="0" borderId="7" xfId="0" applyBorder="1" applyAlignment="1">
      <alignment horizontal="left" vertical="top" wrapText="1"/>
    </xf>
    <xf numFmtId="0" fontId="0" fillId="0" borderId="6" xfId="0" applyBorder="1"/>
    <xf numFmtId="0" fontId="0" fillId="0" borderId="7" xfId="0" applyBorder="1" applyAlignment="1">
      <alignment horizontal="left"/>
    </xf>
    <xf numFmtId="0" fontId="0" fillId="0" borderId="6" xfId="0" applyBorder="1" applyAlignment="1">
      <alignment vertical="top"/>
    </xf>
    <xf numFmtId="0" fontId="0" fillId="0" borderId="7" xfId="0" applyBorder="1" applyAlignment="1">
      <alignment horizontal="left" vertical="top"/>
    </xf>
    <xf numFmtId="0" fontId="1" fillId="0" borderId="1" xfId="0" applyFont="1" applyBorder="1"/>
    <xf numFmtId="0" fontId="0" fillId="0" borderId="1" xfId="0" applyBorder="1" applyAlignment="1">
      <alignment vertical="top" wrapText="1"/>
    </xf>
    <xf numFmtId="0" fontId="0" fillId="0" borderId="1" xfId="0" applyBorder="1"/>
    <xf numFmtId="0" fontId="1" fillId="0" borderId="7" xfId="0" applyFont="1" applyBorder="1" applyAlignment="1">
      <alignment horizontal="left"/>
    </xf>
    <xf numFmtId="0" fontId="0" fillId="0" borderId="8" xfId="0" applyBorder="1" applyAlignment="1">
      <alignment vertical="top" wrapText="1"/>
    </xf>
    <xf numFmtId="0" fontId="0" fillId="0" borderId="9" xfId="0" applyBorder="1" applyAlignment="1">
      <alignment wrapText="1"/>
    </xf>
    <xf numFmtId="0" fontId="0" fillId="0" borderId="4" xfId="0" applyBorder="1" applyAlignment="1">
      <alignment vertical="top"/>
    </xf>
    <xf numFmtId="0" fontId="0" fillId="0" borderId="1" xfId="0" applyBorder="1" applyAlignment="1">
      <alignment horizontal="left" vertical="top"/>
    </xf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1" xfId="0" applyNumberFormat="1" applyFont="1" applyBorder="1" applyAlignment="1">
      <alignment horizontal="center" wrapText="1"/>
    </xf>
    <xf numFmtId="4" fontId="2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  <xf numFmtId="0" fontId="3" fillId="0" borderId="0" xfId="0" applyFont="1" applyAlignment="1">
      <alignment horizontal="center"/>
    </xf>
    <xf numFmtId="0" fontId="4" fillId="0" borderId="10" xfId="0" applyFont="1" applyFill="1" applyBorder="1" applyAlignment="1" applyProtection="1">
      <alignment horizontal="center" wrapText="1"/>
      <protection locked="0"/>
    </xf>
    <xf numFmtId="0" fontId="4" fillId="0" borderId="11" xfId="0" applyFont="1" applyFill="1" applyBorder="1" applyAlignment="1" applyProtection="1">
      <alignment horizontal="left" wrapText="1"/>
      <protection locked="0"/>
    </xf>
    <xf numFmtId="0" fontId="4" fillId="0" borderId="11" xfId="0" applyFont="1" applyFill="1" applyBorder="1" applyAlignment="1" applyProtection="1">
      <alignment horizontal="center" wrapText="1"/>
      <protection locked="0"/>
    </xf>
    <xf numFmtId="3" fontId="4" fillId="0" borderId="6" xfId="0" applyNumberFormat="1" applyFont="1" applyFill="1" applyBorder="1" applyAlignment="1" applyProtection="1">
      <alignment horizontal="right" wrapText="1"/>
      <protection locked="0"/>
    </xf>
    <xf numFmtId="3" fontId="4" fillId="0" borderId="1" xfId="0" applyNumberFormat="1" applyFont="1" applyFill="1" applyBorder="1" applyAlignment="1" applyProtection="1">
      <alignment horizontal="right" wrapText="1"/>
      <protection locked="0"/>
    </xf>
    <xf numFmtId="0" fontId="4" fillId="0" borderId="12" xfId="0" applyFont="1" applyFill="1" applyBorder="1" applyAlignment="1" applyProtection="1">
      <alignment horizontal="center" wrapText="1"/>
      <protection locked="0"/>
    </xf>
    <xf numFmtId="0" fontId="4" fillId="0" borderId="13" xfId="0" applyFont="1" applyFill="1" applyBorder="1" applyAlignment="1" applyProtection="1">
      <alignment horizontal="left" wrapText="1"/>
      <protection locked="0"/>
    </xf>
    <xf numFmtId="0" fontId="4" fillId="0" borderId="13" xfId="0" applyFont="1" applyFill="1" applyBorder="1" applyAlignment="1" applyProtection="1">
      <alignment horizontal="center" wrapText="1"/>
      <protection locked="0"/>
    </xf>
    <xf numFmtId="3" fontId="4" fillId="0" borderId="2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2" xfId="0" applyNumberFormat="1" applyFont="1" applyFill="1" applyBorder="1" applyAlignment="1" applyProtection="1">
      <alignment horizontal="right" wrapText="1"/>
      <protection locked="0"/>
    </xf>
    <xf numFmtId="3" fontId="4" fillId="0" borderId="8" xfId="0" applyNumberFormat="1" applyFont="1" applyFill="1" applyBorder="1" applyAlignment="1" applyProtection="1">
      <alignment horizontal="right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 applyProtection="1">
      <alignment horizontal="left" vertical="center" wrapText="1"/>
      <protection locked="0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3" fontId="4" fillId="0" borderId="6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left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3" fontId="4" fillId="0" borderId="16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7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8" xfId="0" applyFont="1" applyFill="1" applyBorder="1" applyAlignment="1" applyProtection="1">
      <alignment horizontal="center" vertical="center" wrapText="1"/>
      <protection locked="0"/>
    </xf>
    <xf numFmtId="0" fontId="5" fillId="0" borderId="19" xfId="0" applyFont="1" applyFill="1" applyBorder="1" applyAlignment="1" applyProtection="1">
      <alignment horizontal="left" vertical="center" wrapText="1"/>
      <protection locked="0"/>
    </xf>
    <xf numFmtId="0" fontId="5" fillId="0" borderId="19" xfId="0" quotePrefix="1" applyNumberFormat="1" applyFont="1" applyFill="1" applyBorder="1" applyAlignment="1" applyProtection="1">
      <alignment horizontal="center" vertical="center" wrapText="1"/>
      <protection locked="0"/>
    </xf>
    <xf numFmtId="3" fontId="5" fillId="0" borderId="20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20" xfId="0" applyNumberFormat="1" applyFont="1" applyFill="1" applyBorder="1" applyAlignment="1" applyProtection="1">
      <alignment horizontal="right" vertical="center" wrapText="1"/>
      <protection locked="0"/>
    </xf>
    <xf numFmtId="166" fontId="5" fillId="0" borderId="21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22" xfId="0" applyFont="1" applyFill="1" applyBorder="1" applyAlignment="1" applyProtection="1">
      <alignment horizontal="center" vertical="center" wrapText="1"/>
      <protection locked="0"/>
    </xf>
    <xf numFmtId="0" fontId="4" fillId="0" borderId="23" xfId="0" applyFont="1" applyFill="1" applyBorder="1" applyAlignment="1" applyProtection="1">
      <alignment horizontal="center" vertical="center" wrapText="1"/>
      <protection locked="0"/>
    </xf>
    <xf numFmtId="0" fontId="4" fillId="0" borderId="23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24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24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25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/>
    <xf numFmtId="0" fontId="2" fillId="0" borderId="0" xfId="0" applyFont="1" applyAlignment="1">
      <alignment vertical="center"/>
    </xf>
    <xf numFmtId="0" fontId="2" fillId="0" borderId="0" xfId="0" applyFont="1" applyAlignment="1"/>
    <xf numFmtId="0" fontId="2" fillId="0" borderId="0" xfId="0" applyFont="1" applyAlignment="1">
      <alignment wrapText="1"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 horizontal="center"/>
    </xf>
    <xf numFmtId="166" fontId="2" fillId="0" borderId="0" xfId="0" applyNumberFormat="1" applyFont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NumberFormat="1" applyFont="1" applyBorder="1" applyAlignment="1">
      <alignment horizontal="center" wrapText="1"/>
    </xf>
    <xf numFmtId="4" fontId="2" fillId="0" borderId="0" xfId="0" applyNumberFormat="1" applyFont="1" applyBorder="1" applyAlignment="1">
      <alignment horizontal="right" wrapText="1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7" xfId="0" applyFont="1" applyBorder="1" applyAlignment="1">
      <alignment horizontal="center" wrapText="1"/>
    </xf>
    <xf numFmtId="0" fontId="2" fillId="0" borderId="2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29" xfId="0" applyFont="1" applyBorder="1"/>
    <xf numFmtId="0" fontId="2" fillId="0" borderId="29" xfId="0" applyFont="1" applyBorder="1" applyAlignment="1"/>
    <xf numFmtId="0" fontId="2" fillId="0" borderId="29" xfId="0" applyFont="1" applyBorder="1" applyAlignment="1">
      <alignment horizontal="left"/>
    </xf>
    <xf numFmtId="0" fontId="2" fillId="0" borderId="29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27" xfId="0" applyFont="1" applyBorder="1"/>
    <xf numFmtId="0" fontId="2" fillId="0" borderId="27" xfId="0" applyFont="1" applyBorder="1" applyAlignment="1"/>
    <xf numFmtId="0" fontId="2" fillId="0" borderId="27" xfId="0" applyFont="1" applyBorder="1" applyAlignment="1">
      <alignment horizontal="left"/>
    </xf>
    <xf numFmtId="0" fontId="2" fillId="0" borderId="27" xfId="0" applyFont="1" applyBorder="1" applyAlignment="1">
      <alignment wrapText="1"/>
    </xf>
    <xf numFmtId="0" fontId="2" fillId="0" borderId="28" xfId="0" applyFont="1" applyBorder="1" applyAlignment="1">
      <alignment wrapText="1"/>
    </xf>
    <xf numFmtId="166" fontId="2" fillId="0" borderId="29" xfId="0" applyNumberFormat="1" applyFont="1" applyBorder="1" applyAlignment="1">
      <alignment horizontal="left"/>
    </xf>
    <xf numFmtId="164" fontId="2" fillId="0" borderId="29" xfId="0" applyNumberFormat="1" applyFont="1" applyBorder="1" applyAlignment="1">
      <alignment horizontal="center"/>
    </xf>
    <xf numFmtId="166" fontId="2" fillId="0" borderId="29" xfId="0" applyNumberFormat="1" applyFont="1" applyBorder="1" applyAlignment="1">
      <alignment wrapText="1"/>
    </xf>
    <xf numFmtId="0" fontId="3" fillId="0" borderId="29" xfId="0" applyFont="1" applyBorder="1"/>
    <xf numFmtId="0" fontId="2" fillId="0" borderId="29" xfId="0" applyFont="1" applyBorder="1" applyAlignment="1">
      <alignment horizontal="center"/>
    </xf>
    <xf numFmtId="0" fontId="2" fillId="0" borderId="8" xfId="0" applyFont="1" applyBorder="1" applyAlignment="1">
      <alignment vertical="top" wrapText="1"/>
    </xf>
    <xf numFmtId="0" fontId="2" fillId="0" borderId="8" xfId="0" applyFont="1" applyBorder="1"/>
    <xf numFmtId="0" fontId="2" fillId="0" borderId="9" xfId="0" applyFont="1" applyBorder="1"/>
    <xf numFmtId="0" fontId="2" fillId="0" borderId="30" xfId="0" applyFont="1" applyBorder="1" applyAlignment="1">
      <alignment horizontal="center"/>
    </xf>
    <xf numFmtId="0" fontId="2" fillId="0" borderId="8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164" fontId="2" fillId="0" borderId="0" xfId="0" applyNumberFormat="1" applyFont="1" applyAlignment="1">
      <alignment horizontal="right"/>
    </xf>
    <xf numFmtId="164" fontId="2" fillId="0" borderId="30" xfId="0" applyNumberFormat="1" applyFont="1" applyBorder="1" applyAlignment="1">
      <alignment horizontal="center"/>
    </xf>
    <xf numFmtId="164" fontId="2" fillId="0" borderId="30" xfId="0" applyNumberFormat="1" applyFont="1" applyBorder="1" applyAlignment="1">
      <alignment horizontal="right"/>
    </xf>
    <xf numFmtId="164" fontId="2" fillId="0" borderId="8" xfId="0" applyNumberFormat="1" applyFont="1" applyBorder="1" applyAlignment="1">
      <alignment horizontal="right" vertical="top"/>
    </xf>
    <xf numFmtId="164" fontId="2" fillId="0" borderId="8" xfId="0" applyNumberFormat="1" applyFont="1" applyBorder="1" applyAlignment="1">
      <alignment horizontal="right"/>
    </xf>
    <xf numFmtId="164" fontId="2" fillId="0" borderId="9" xfId="0" applyNumberFormat="1" applyFont="1" applyBorder="1" applyAlignment="1">
      <alignment horizontal="right"/>
    </xf>
    <xf numFmtId="164" fontId="2" fillId="0" borderId="27" xfId="0" applyNumberFormat="1" applyFont="1" applyBorder="1" applyAlignment="1">
      <alignment horizontal="right"/>
    </xf>
    <xf numFmtId="164" fontId="2" fillId="0" borderId="29" xfId="0" applyNumberFormat="1" applyFont="1" applyBorder="1" applyAlignment="1">
      <alignment horizontal="right"/>
    </xf>
    <xf numFmtId="164" fontId="3" fillId="0" borderId="1" xfId="0" applyNumberFormat="1" applyFont="1" applyBorder="1" applyAlignment="1">
      <alignment horizontal="right"/>
    </xf>
    <xf numFmtId="0" fontId="2" fillId="0" borderId="8" xfId="0" applyFont="1" applyBorder="1" applyAlignment="1">
      <alignment wrapText="1"/>
    </xf>
    <xf numFmtId="0" fontId="2" fillId="0" borderId="1" xfId="0" applyFont="1" applyBorder="1"/>
    <xf numFmtId="0" fontId="2" fillId="0" borderId="2" xfId="0" applyFont="1" applyBorder="1" applyAlignment="1"/>
    <xf numFmtId="0" fontId="2" fillId="0" borderId="4" xfId="0" applyFont="1" applyBorder="1" applyAlignment="1"/>
    <xf numFmtId="0" fontId="2" fillId="0" borderId="8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166" fontId="2" fillId="0" borderId="1" xfId="0" applyNumberFormat="1" applyFont="1" applyBorder="1" applyAlignment="1">
      <alignment horizontal="left"/>
    </xf>
    <xf numFmtId="0" fontId="2" fillId="0" borderId="2" xfId="0" applyFont="1" applyBorder="1" applyAlignment="1">
      <alignment horizontal="right" vertical="top" wrapText="1"/>
    </xf>
    <xf numFmtId="0" fontId="2" fillId="0" borderId="2" xfId="0" applyFont="1" applyBorder="1" applyAlignment="1">
      <alignment horizontal="right"/>
    </xf>
    <xf numFmtId="0" fontId="2" fillId="0" borderId="8" xfId="0" applyFont="1" applyBorder="1" applyAlignment="1">
      <alignment horizontal="right" vertical="top" wrapText="1"/>
    </xf>
    <xf numFmtId="164" fontId="3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right"/>
    </xf>
    <xf numFmtId="0" fontId="2" fillId="0" borderId="30" xfId="0" applyFont="1" applyBorder="1" applyAlignment="1">
      <alignment horizontal="center" wrapText="1"/>
    </xf>
    <xf numFmtId="0" fontId="2" fillId="0" borderId="9" xfId="0" applyFont="1" applyBorder="1" applyAlignment="1">
      <alignment wrapText="1"/>
    </xf>
    <xf numFmtId="165" fontId="2" fillId="0" borderId="9" xfId="0" applyNumberFormat="1" applyFont="1" applyBorder="1" applyAlignment="1">
      <alignment horizontal="right"/>
    </xf>
    <xf numFmtId="0" fontId="2" fillId="0" borderId="4" xfId="0" applyFont="1" applyBorder="1" applyAlignment="1">
      <alignment vertical="top"/>
    </xf>
    <xf numFmtId="0" fontId="2" fillId="0" borderId="4" xfId="0" applyFont="1" applyBorder="1" applyAlignment="1">
      <alignment vertical="top" wrapText="1"/>
    </xf>
    <xf numFmtId="0" fontId="2" fillId="0" borderId="6" xfId="0" applyFont="1" applyBorder="1" applyAlignment="1">
      <alignment vertical="top"/>
    </xf>
    <xf numFmtId="0" fontId="2" fillId="0" borderId="6" xfId="0" applyFont="1" applyBorder="1" applyAlignment="1">
      <alignment vertical="top" wrapText="1"/>
    </xf>
    <xf numFmtId="164" fontId="2" fillId="0" borderId="1" xfId="0" applyNumberFormat="1" applyFont="1" applyBorder="1" applyAlignment="1">
      <alignment horizontal="right"/>
    </xf>
    <xf numFmtId="0" fontId="2" fillId="0" borderId="1" xfId="0" applyFont="1" applyBorder="1" applyAlignment="1"/>
    <xf numFmtId="164" fontId="2" fillId="0" borderId="1" xfId="0" applyNumberFormat="1" applyFont="1" applyBorder="1" applyAlignment="1">
      <alignment horizontal="center"/>
    </xf>
    <xf numFmtId="166" fontId="2" fillId="0" borderId="1" xfId="0" applyNumberFormat="1" applyFont="1" applyBorder="1" applyAlignment="1">
      <alignment wrapText="1"/>
    </xf>
    <xf numFmtId="166" fontId="2" fillId="0" borderId="27" xfId="0" applyNumberFormat="1" applyFont="1" applyBorder="1" applyAlignment="1">
      <alignment wrapText="1"/>
    </xf>
    <xf numFmtId="0" fontId="3" fillId="0" borderId="1" xfId="0" applyFont="1" applyBorder="1"/>
    <xf numFmtId="0" fontId="3" fillId="0" borderId="0" xfId="0" applyFont="1" applyAlignment="1">
      <alignment horizontal="left"/>
    </xf>
    <xf numFmtId="0" fontId="2" fillId="0" borderId="26" xfId="0" applyFont="1" applyBorder="1" applyAlignment="1">
      <alignment horizontal="left"/>
    </xf>
    <xf numFmtId="0" fontId="2" fillId="0" borderId="2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4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1" xfId="0" applyFont="1" applyBorder="1" applyAlignment="1">
      <alignment horizontal="left"/>
    </xf>
    <xf numFmtId="166" fontId="2" fillId="0" borderId="27" xfId="0" applyNumberFormat="1" applyFont="1" applyBorder="1" applyAlignment="1">
      <alignment horizontal="left"/>
    </xf>
    <xf numFmtId="164" fontId="2" fillId="0" borderId="27" xfId="0" applyNumberFormat="1" applyFont="1" applyBorder="1" applyAlignment="1">
      <alignment horizontal="center"/>
    </xf>
    <xf numFmtId="164" fontId="2" fillId="0" borderId="9" xfId="0" applyNumberFormat="1" applyFont="1" applyBorder="1" applyAlignment="1">
      <alignment horizontal="right" vertical="top"/>
    </xf>
    <xf numFmtId="0" fontId="2" fillId="0" borderId="29" xfId="0" applyFont="1" applyBorder="1" applyAlignment="1">
      <alignment vertical="top"/>
    </xf>
    <xf numFmtId="0" fontId="2" fillId="0" borderId="9" xfId="0" applyFont="1" applyBorder="1" applyAlignment="1">
      <alignment vertical="top"/>
    </xf>
    <xf numFmtId="17" fontId="2" fillId="0" borderId="29" xfId="0" applyNumberFormat="1" applyFont="1" applyBorder="1" applyAlignment="1">
      <alignment vertical="top"/>
    </xf>
    <xf numFmtId="166" fontId="2" fillId="0" borderId="9" xfId="0" applyNumberFormat="1" applyFont="1" applyBorder="1" applyAlignment="1">
      <alignment horizontal="left" vertical="top"/>
    </xf>
    <xf numFmtId="164" fontId="2" fillId="0" borderId="4" xfId="0" applyNumberFormat="1" applyFont="1" applyBorder="1" applyAlignment="1">
      <alignment horizontal="center" vertical="top"/>
    </xf>
    <xf numFmtId="164" fontId="2" fillId="0" borderId="9" xfId="0" applyNumberFormat="1" applyFont="1" applyBorder="1" applyAlignment="1">
      <alignment horizontal="center" vertical="top"/>
    </xf>
    <xf numFmtId="166" fontId="2" fillId="0" borderId="29" xfId="0" applyNumberFormat="1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164" fontId="2" fillId="0" borderId="1" xfId="0" applyNumberFormat="1" applyFont="1" applyBorder="1" applyAlignment="1">
      <alignment horizontal="right" vertical="top"/>
    </xf>
    <xf numFmtId="0" fontId="2" fillId="0" borderId="31" xfId="0" applyFont="1" applyBorder="1" applyAlignment="1">
      <alignment vertical="top"/>
    </xf>
    <xf numFmtId="0" fontId="2" fillId="0" borderId="1" xfId="0" applyFont="1" applyBorder="1" applyAlignment="1">
      <alignment vertical="top"/>
    </xf>
    <xf numFmtId="17" fontId="2" fillId="0" borderId="31" xfId="0" applyNumberFormat="1" applyFont="1" applyBorder="1" applyAlignment="1">
      <alignment vertical="top"/>
    </xf>
    <xf numFmtId="166" fontId="2" fillId="0" borderId="1" xfId="0" applyNumberFormat="1" applyFont="1" applyBorder="1" applyAlignment="1">
      <alignment horizontal="left" vertical="top"/>
    </xf>
    <xf numFmtId="164" fontId="2" fillId="0" borderId="6" xfId="0" applyNumberFormat="1" applyFont="1" applyBorder="1" applyAlignment="1">
      <alignment horizontal="center" vertical="top"/>
    </xf>
    <xf numFmtId="3" fontId="2" fillId="0" borderId="1" xfId="0" applyNumberFormat="1" applyFont="1" applyBorder="1" applyAlignment="1">
      <alignment horizontal="right" vertical="top" wrapText="1"/>
    </xf>
    <xf numFmtId="166" fontId="2" fillId="0" borderId="31" xfId="0" applyNumberFormat="1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/>
    </xf>
    <xf numFmtId="17" fontId="2" fillId="0" borderId="1" xfId="0" applyNumberFormat="1" applyFont="1" applyBorder="1" applyAlignment="1">
      <alignment vertical="top"/>
    </xf>
    <xf numFmtId="164" fontId="2" fillId="0" borderId="1" xfId="0" applyNumberFormat="1" applyFont="1" applyBorder="1" applyAlignment="1">
      <alignment horizontal="center" vertical="top"/>
    </xf>
    <xf numFmtId="166" fontId="2" fillId="0" borderId="1" xfId="0" applyNumberFormat="1" applyFont="1" applyBorder="1" applyAlignment="1">
      <alignment vertical="top" wrapText="1"/>
    </xf>
    <xf numFmtId="0" fontId="3" fillId="0" borderId="29" xfId="0" applyFont="1" applyBorder="1" applyAlignment="1">
      <alignment vertical="top"/>
    </xf>
    <xf numFmtId="164" fontId="3" fillId="0" borderId="1" xfId="0" applyNumberFormat="1" applyFont="1" applyBorder="1" applyAlignment="1">
      <alignment horizontal="right" vertical="top"/>
    </xf>
    <xf numFmtId="164" fontId="3" fillId="0" borderId="1" xfId="0" applyNumberFormat="1" applyFont="1" applyBorder="1" applyAlignment="1">
      <alignment horizontal="center" vertical="top"/>
    </xf>
    <xf numFmtId="0" fontId="6" fillId="0" borderId="0" xfId="0" applyFont="1"/>
    <xf numFmtId="164" fontId="6" fillId="0" borderId="0" xfId="0" applyNumberFormat="1" applyFont="1" applyAlignment="1">
      <alignment horizontal="right"/>
    </xf>
    <xf numFmtId="0" fontId="7" fillId="0" borderId="0" xfId="0" applyFont="1"/>
    <xf numFmtId="164" fontId="7" fillId="0" borderId="0" xfId="0" applyNumberFormat="1" applyFont="1" applyAlignment="1">
      <alignment horizontal="right"/>
    </xf>
    <xf numFmtId="0" fontId="3" fillId="0" borderId="0" xfId="0" applyFont="1" applyAlignment="1"/>
    <xf numFmtId="0" fontId="3" fillId="2" borderId="29" xfId="0" applyFont="1" applyFill="1" applyBorder="1"/>
    <xf numFmtId="0" fontId="2" fillId="0" borderId="1" xfId="0" applyFont="1" applyFill="1" applyBorder="1" applyAlignment="1">
      <alignment vertical="top"/>
    </xf>
    <xf numFmtId="164" fontId="2" fillId="0" borderId="1" xfId="0" applyNumberFormat="1" applyFont="1" applyFill="1" applyBorder="1" applyAlignment="1">
      <alignment horizontal="right" vertical="top"/>
    </xf>
    <xf numFmtId="0" fontId="3" fillId="2" borderId="1" xfId="0" applyFont="1" applyFill="1" applyBorder="1" applyAlignment="1">
      <alignment vertical="top"/>
    </xf>
    <xf numFmtId="0" fontId="8" fillId="0" borderId="29" xfId="0" applyFont="1" applyBorder="1" applyAlignment="1">
      <alignment vertical="top"/>
    </xf>
    <xf numFmtId="164" fontId="8" fillId="0" borderId="1" xfId="0" applyNumberFormat="1" applyFont="1" applyBorder="1" applyAlignment="1">
      <alignment horizontal="right" vertical="top"/>
    </xf>
    <xf numFmtId="0" fontId="0" fillId="0" borderId="0" xfId="0" applyFont="1"/>
    <xf numFmtId="166" fontId="2" fillId="3" borderId="1" xfId="0" applyNumberFormat="1" applyFont="1" applyFill="1" applyBorder="1" applyAlignment="1">
      <alignment horizontal="left" vertical="top"/>
    </xf>
    <xf numFmtId="164" fontId="2" fillId="3" borderId="1" xfId="0" applyNumberFormat="1" applyFont="1" applyFill="1" applyBorder="1" applyAlignment="1">
      <alignment horizontal="center" vertical="top"/>
    </xf>
    <xf numFmtId="166" fontId="2" fillId="3" borderId="1" xfId="0" applyNumberFormat="1" applyFont="1" applyFill="1" applyBorder="1" applyAlignment="1">
      <alignment vertical="top" wrapText="1"/>
    </xf>
    <xf numFmtId="0" fontId="2" fillId="0" borderId="0" xfId="0" applyFont="1"/>
    <xf numFmtId="0" fontId="0" fillId="0" borderId="0" xfId="0"/>
    <xf numFmtId="0" fontId="2" fillId="0" borderId="1" xfId="0" applyFont="1" applyBorder="1" applyAlignment="1">
      <alignment horizontal="left" vertical="top"/>
    </xf>
    <xf numFmtId="164" fontId="2" fillId="3" borderId="1" xfId="0" applyNumberFormat="1" applyFont="1" applyFill="1" applyBorder="1" applyAlignment="1">
      <alignment horizontal="right" vertical="top"/>
    </xf>
    <xf numFmtId="0" fontId="2" fillId="3" borderId="1" xfId="0" applyFont="1" applyFill="1" applyBorder="1" applyAlignment="1">
      <alignment vertical="top"/>
    </xf>
    <xf numFmtId="17" fontId="2" fillId="3" borderId="1" xfId="0" applyNumberFormat="1" applyFont="1" applyFill="1" applyBorder="1" applyAlignment="1">
      <alignment vertical="top"/>
    </xf>
    <xf numFmtId="164" fontId="2" fillId="3" borderId="1" xfId="0" applyNumberFormat="1" applyFont="1" applyFill="1" applyBorder="1" applyAlignment="1">
      <alignment horizontal="right" vertical="top"/>
    </xf>
    <xf numFmtId="164" fontId="2" fillId="3" borderId="1" xfId="0" applyNumberFormat="1" applyFont="1" applyFill="1" applyBorder="1" applyAlignment="1">
      <alignment horizontal="center" vertical="top"/>
    </xf>
    <xf numFmtId="0" fontId="2" fillId="3" borderId="1" xfId="0" applyFont="1" applyFill="1" applyBorder="1" applyAlignment="1">
      <alignment vertical="top" wrapText="1"/>
    </xf>
    <xf numFmtId="0" fontId="2" fillId="3" borderId="29" xfId="0" applyFont="1" applyFill="1" applyBorder="1" applyAlignment="1">
      <alignment vertical="top"/>
    </xf>
    <xf numFmtId="0" fontId="2" fillId="0" borderId="30" xfId="0" applyFont="1" applyBorder="1" applyAlignment="1">
      <alignment vertical="top" wrapText="1"/>
    </xf>
    <xf numFmtId="3" fontId="2" fillId="0" borderId="1" xfId="0" applyNumberFormat="1" applyFont="1" applyBorder="1"/>
    <xf numFmtId="0" fontId="2" fillId="3" borderId="1" xfId="0" applyFont="1" applyFill="1" applyBorder="1" applyAlignment="1">
      <alignment horizontal="left" vertical="top"/>
    </xf>
    <xf numFmtId="164" fontId="9" fillId="0" borderId="1" xfId="0" applyNumberFormat="1" applyFont="1" applyBorder="1" applyAlignment="1">
      <alignment horizontal="right" vertical="top"/>
    </xf>
    <xf numFmtId="0" fontId="10" fillId="0" borderId="0" xfId="0" applyFont="1"/>
    <xf numFmtId="0" fontId="5" fillId="3" borderId="1" xfId="0" applyFont="1" applyFill="1" applyBorder="1" applyAlignment="1">
      <alignment vertical="top"/>
    </xf>
    <xf numFmtId="17" fontId="5" fillId="3" borderId="1" xfId="0" applyNumberFormat="1" applyFont="1" applyFill="1" applyBorder="1" applyAlignment="1">
      <alignment vertical="top"/>
    </xf>
    <xf numFmtId="166" fontId="5" fillId="3" borderId="1" xfId="0" applyNumberFormat="1" applyFont="1" applyFill="1" applyBorder="1" applyAlignment="1">
      <alignment horizontal="left" vertical="top"/>
    </xf>
    <xf numFmtId="164" fontId="5" fillId="3" borderId="1" xfId="0" applyNumberFormat="1" applyFont="1" applyFill="1" applyBorder="1" applyAlignment="1">
      <alignment horizontal="center" vertical="top"/>
    </xf>
    <xf numFmtId="166" fontId="5" fillId="3" borderId="1" xfId="0" applyNumberFormat="1" applyFont="1" applyFill="1" applyBorder="1" applyAlignment="1">
      <alignment vertical="top" wrapText="1"/>
    </xf>
    <xf numFmtId="0" fontId="5" fillId="3" borderId="1" xfId="0" applyFont="1" applyFill="1" applyBorder="1" applyAlignment="1">
      <alignment vertical="top" wrapText="1"/>
    </xf>
    <xf numFmtId="164" fontId="5" fillId="3" borderId="1" xfId="0" applyNumberFormat="1" applyFont="1" applyFill="1" applyBorder="1" applyAlignment="1">
      <alignment horizontal="right" vertical="top"/>
    </xf>
    <xf numFmtId="164" fontId="5" fillId="0" borderId="1" xfId="0" applyNumberFormat="1" applyFont="1" applyFill="1" applyBorder="1" applyAlignment="1">
      <alignment horizontal="center" vertical="top"/>
    </xf>
    <xf numFmtId="166" fontId="5" fillId="0" borderId="1" xfId="0" applyNumberFormat="1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/>
    </xf>
    <xf numFmtId="17" fontId="5" fillId="0" borderId="1" xfId="0" applyNumberFormat="1" applyFont="1" applyFill="1" applyBorder="1" applyAlignment="1">
      <alignment vertical="top"/>
    </xf>
    <xf numFmtId="166" fontId="5" fillId="0" borderId="1" xfId="0" applyNumberFormat="1" applyFont="1" applyFill="1" applyBorder="1" applyAlignment="1">
      <alignment horizontal="left" vertical="top"/>
    </xf>
    <xf numFmtId="0" fontId="5" fillId="0" borderId="1" xfId="0" applyFont="1" applyBorder="1" applyAlignment="1">
      <alignment vertical="top"/>
    </xf>
    <xf numFmtId="17" fontId="5" fillId="0" borderId="1" xfId="0" applyNumberFormat="1" applyFont="1" applyBorder="1" applyAlignment="1">
      <alignment vertical="top"/>
    </xf>
    <xf numFmtId="166" fontId="5" fillId="0" borderId="1" xfId="0" applyNumberFormat="1" applyFont="1" applyBorder="1" applyAlignment="1">
      <alignment horizontal="left" vertical="top"/>
    </xf>
    <xf numFmtId="166" fontId="5" fillId="0" borderId="1" xfId="0" applyNumberFormat="1" applyFont="1" applyBorder="1" applyAlignment="1">
      <alignment vertical="top" wrapText="1"/>
    </xf>
    <xf numFmtId="164" fontId="5" fillId="0" borderId="1" xfId="0" applyNumberFormat="1" applyFont="1" applyBorder="1" applyAlignment="1">
      <alignment horizontal="center" vertical="top"/>
    </xf>
    <xf numFmtId="0" fontId="5" fillId="0" borderId="1" xfId="0" applyFont="1" applyBorder="1" applyAlignment="1">
      <alignment vertical="top" wrapText="1"/>
    </xf>
    <xf numFmtId="0" fontId="1" fillId="0" borderId="0" xfId="0" applyFont="1" applyAlignment="1">
      <alignment horizontal="center"/>
    </xf>
    <xf numFmtId="0" fontId="5" fillId="3" borderId="30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30" xfId="0" applyFont="1" applyFill="1" applyBorder="1" applyAlignment="1">
      <alignment horizontal="center" vertical="top" wrapText="1"/>
    </xf>
    <xf numFmtId="0" fontId="5" fillId="3" borderId="9" xfId="0" applyFont="1" applyFill="1" applyBorder="1" applyAlignment="1">
      <alignment horizontal="center" vertical="top" wrapText="1"/>
    </xf>
    <xf numFmtId="0" fontId="2" fillId="0" borderId="30" xfId="0" applyFont="1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11" fillId="0" borderId="1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J128"/>
  <sheetViews>
    <sheetView workbookViewId="0">
      <selection activeCell="D14" sqref="D14"/>
    </sheetView>
  </sheetViews>
  <sheetFormatPr defaultRowHeight="15" x14ac:dyDescent="0.25"/>
  <cols>
    <col min="2" max="3" width="30.7109375" customWidth="1"/>
    <col min="4" max="4" width="35.7109375" style="2" customWidth="1"/>
    <col min="5" max="5" width="12.7109375" style="2" customWidth="1"/>
    <col min="6" max="6" width="14" customWidth="1"/>
    <col min="7" max="7" width="25" customWidth="1"/>
    <col min="8" max="8" width="22.7109375" customWidth="1"/>
  </cols>
  <sheetData>
    <row r="5" spans="2:4" x14ac:dyDescent="0.25">
      <c r="B5" s="230" t="s">
        <v>0</v>
      </c>
      <c r="C5" s="230"/>
      <c r="D5" s="230"/>
    </row>
    <row r="7" spans="2:4" x14ac:dyDescent="0.25">
      <c r="B7" s="230" t="s">
        <v>1</v>
      </c>
      <c r="C7" s="230"/>
      <c r="D7" s="230"/>
    </row>
    <row r="9" spans="2:4" ht="15.75" customHeight="1" x14ac:dyDescent="0.25">
      <c r="B9" s="230" t="s">
        <v>52</v>
      </c>
      <c r="C9" s="230"/>
      <c r="D9" s="230"/>
    </row>
    <row r="10" spans="2:4" ht="15.75" customHeight="1" x14ac:dyDescent="0.25"/>
    <row r="11" spans="2:4" ht="15.75" customHeight="1" x14ac:dyDescent="0.25">
      <c r="C11" t="s">
        <v>2</v>
      </c>
      <c r="D11" s="192" t="s">
        <v>137</v>
      </c>
    </row>
    <row r="12" spans="2:4" ht="15.75" customHeight="1" x14ac:dyDescent="0.25">
      <c r="C12" t="s">
        <v>116</v>
      </c>
      <c r="D12"/>
    </row>
    <row r="13" spans="2:4" ht="15.75" customHeight="1" x14ac:dyDescent="0.25">
      <c r="D13"/>
    </row>
    <row r="14" spans="2:4" ht="15.75" customHeight="1" x14ac:dyDescent="0.25">
      <c r="B14" t="s">
        <v>3</v>
      </c>
    </row>
    <row r="15" spans="2:4" ht="15.75" customHeight="1" x14ac:dyDescent="0.25"/>
    <row r="16" spans="2:4" ht="15.75" customHeight="1" x14ac:dyDescent="0.25"/>
    <row r="17" spans="2:4" ht="15.75" customHeight="1" x14ac:dyDescent="0.25">
      <c r="B17" s="5" t="s">
        <v>53</v>
      </c>
      <c r="C17" s="5"/>
    </row>
    <row r="18" spans="2:4" ht="15.75" customHeight="1" x14ac:dyDescent="0.25"/>
    <row r="19" spans="2:4" ht="15.75" customHeight="1" x14ac:dyDescent="0.25">
      <c r="B19" s="10" t="s">
        <v>4</v>
      </c>
      <c r="C19" s="17" t="s">
        <v>5</v>
      </c>
      <c r="D19" s="20" t="s">
        <v>6</v>
      </c>
    </row>
    <row r="20" spans="2:4" ht="15.75" customHeight="1" x14ac:dyDescent="0.25">
      <c r="B20" s="6" t="s">
        <v>7</v>
      </c>
      <c r="C20" s="7"/>
      <c r="D20" s="8"/>
    </row>
    <row r="21" spans="2:4" ht="30" customHeight="1" x14ac:dyDescent="0.25">
      <c r="B21" s="11" t="s">
        <v>8</v>
      </c>
      <c r="C21" s="18" t="s">
        <v>9</v>
      </c>
      <c r="D21" s="12" t="s">
        <v>10</v>
      </c>
    </row>
    <row r="22" spans="2:4" ht="15.75" customHeight="1" x14ac:dyDescent="0.25">
      <c r="B22" s="13" t="s">
        <v>11</v>
      </c>
      <c r="C22" s="19" t="s">
        <v>12</v>
      </c>
      <c r="D22" s="14" t="s">
        <v>13</v>
      </c>
    </row>
    <row r="23" spans="2:4" ht="30" customHeight="1" x14ac:dyDescent="0.25">
      <c r="B23" s="15" t="s">
        <v>14</v>
      </c>
      <c r="C23" s="18" t="s">
        <v>15</v>
      </c>
      <c r="D23" s="16" t="s">
        <v>10</v>
      </c>
    </row>
    <row r="24" spans="2:4" ht="15.75" customHeight="1" x14ac:dyDescent="0.25">
      <c r="B24" s="6" t="s">
        <v>16</v>
      </c>
      <c r="C24" s="7"/>
      <c r="D24" s="8"/>
    </row>
    <row r="25" spans="2:4" ht="15.75" customHeight="1" x14ac:dyDescent="0.25">
      <c r="B25" s="10" t="s">
        <v>17</v>
      </c>
      <c r="C25" s="17" t="s">
        <v>5</v>
      </c>
      <c r="D25" s="20" t="s">
        <v>6</v>
      </c>
    </row>
    <row r="26" spans="2:4" ht="30" customHeight="1" x14ac:dyDescent="0.25">
      <c r="B26" s="18" t="s">
        <v>18</v>
      </c>
      <c r="C26" s="21" t="s">
        <v>19</v>
      </c>
      <c r="D26" s="24" t="s">
        <v>20</v>
      </c>
    </row>
    <row r="27" spans="2:4" ht="60" customHeight="1" x14ac:dyDescent="0.25">
      <c r="B27" s="23" t="s">
        <v>21</v>
      </c>
      <c r="C27" s="22"/>
      <c r="D27" s="9" t="s">
        <v>22</v>
      </c>
    </row>
    <row r="29" spans="2:4" ht="15.75" customHeight="1" x14ac:dyDescent="0.25"/>
    <row r="30" spans="2:4" ht="15.75" customHeight="1" x14ac:dyDescent="0.25"/>
    <row r="31" spans="2:4" ht="15.75" customHeight="1" x14ac:dyDescent="0.25"/>
    <row r="32" spans="2:4" ht="15.75" customHeight="1" x14ac:dyDescent="0.25"/>
    <row r="33" spans="3:10" ht="15.75" customHeight="1" x14ac:dyDescent="0.25"/>
    <row r="34" spans="3:10" ht="15.75" customHeight="1" x14ac:dyDescent="0.25">
      <c r="C34" s="5"/>
    </row>
    <row r="35" spans="3:10" ht="15.75" customHeight="1" x14ac:dyDescent="0.25"/>
    <row r="36" spans="3:10" ht="15.75" customHeight="1" x14ac:dyDescent="0.25"/>
    <row r="37" spans="3:10" ht="15.75" customHeight="1" x14ac:dyDescent="0.25"/>
    <row r="38" spans="3:10" ht="15.75" customHeight="1" x14ac:dyDescent="0.25">
      <c r="C38" s="5"/>
    </row>
    <row r="39" spans="3:10" ht="15.75" customHeight="1" x14ac:dyDescent="0.25"/>
    <row r="40" spans="3:10" ht="15.75" customHeight="1" x14ac:dyDescent="0.25">
      <c r="D40" s="3"/>
      <c r="E40" s="3"/>
      <c r="J40" s="1"/>
    </row>
    <row r="41" spans="3:10" ht="15.75" customHeight="1" x14ac:dyDescent="0.25">
      <c r="D41" s="3"/>
      <c r="E41" s="3"/>
      <c r="J41" s="1"/>
    </row>
    <row r="42" spans="3:10" ht="15.75" customHeight="1" x14ac:dyDescent="0.25">
      <c r="D42" s="3"/>
      <c r="E42" s="3"/>
      <c r="J42" s="1"/>
    </row>
    <row r="43" spans="3:10" ht="15.75" customHeight="1" x14ac:dyDescent="0.25">
      <c r="D43" s="3"/>
      <c r="E43" s="3"/>
      <c r="J43" s="1"/>
    </row>
    <row r="44" spans="3:10" ht="15.75" customHeight="1" x14ac:dyDescent="0.25">
      <c r="D44" s="3"/>
      <c r="E44" s="3"/>
      <c r="J44" s="1"/>
    </row>
    <row r="45" spans="3:10" ht="15.75" customHeight="1" x14ac:dyDescent="0.25">
      <c r="D45" s="3"/>
      <c r="E45" s="3"/>
      <c r="J45" s="1"/>
    </row>
    <row r="46" spans="3:10" ht="15.75" customHeight="1" x14ac:dyDescent="0.25">
      <c r="D46" s="3"/>
      <c r="E46" s="3"/>
      <c r="J46" s="1"/>
    </row>
    <row r="47" spans="3:10" ht="15.75" customHeight="1" x14ac:dyDescent="0.25">
      <c r="D47" s="3"/>
      <c r="E47" s="3"/>
      <c r="J47" s="1"/>
    </row>
    <row r="48" spans="3:10" ht="15.75" customHeight="1" x14ac:dyDescent="0.25">
      <c r="D48" s="3"/>
      <c r="E48" s="3"/>
      <c r="J48" s="1"/>
    </row>
    <row r="49" spans="3:10" ht="15.75" customHeight="1" x14ac:dyDescent="0.25">
      <c r="D49" s="3"/>
      <c r="E49" s="3"/>
      <c r="J49" s="1"/>
    </row>
    <row r="50" spans="3:10" ht="15.75" customHeight="1" x14ac:dyDescent="0.25">
      <c r="E50" s="4"/>
      <c r="J50" s="1"/>
    </row>
    <row r="51" spans="3:10" ht="15.75" customHeight="1" x14ac:dyDescent="0.25"/>
    <row r="52" spans="3:10" ht="15.75" customHeight="1" x14ac:dyDescent="0.25">
      <c r="C52" s="5"/>
    </row>
    <row r="53" spans="3:10" ht="15.75" customHeight="1" x14ac:dyDescent="0.25"/>
    <row r="54" spans="3:10" ht="15.75" customHeight="1" x14ac:dyDescent="0.25">
      <c r="D54" s="3"/>
      <c r="E54" s="3"/>
      <c r="J54" s="1"/>
    </row>
    <row r="55" spans="3:10" ht="15.75" customHeight="1" x14ac:dyDescent="0.25">
      <c r="D55" s="3"/>
      <c r="E55" s="3"/>
      <c r="J55" s="1"/>
    </row>
    <row r="56" spans="3:10" ht="15.75" customHeight="1" x14ac:dyDescent="0.25">
      <c r="D56" s="3"/>
      <c r="E56" s="3"/>
      <c r="J56" s="1"/>
    </row>
    <row r="57" spans="3:10" ht="15.75" customHeight="1" x14ac:dyDescent="0.25">
      <c r="D57" s="3"/>
      <c r="E57" s="3"/>
      <c r="J57" s="1"/>
    </row>
    <row r="58" spans="3:10" ht="15.75" customHeight="1" x14ac:dyDescent="0.25">
      <c r="D58" s="3"/>
      <c r="E58" s="3"/>
      <c r="J58" s="1"/>
    </row>
    <row r="59" spans="3:10" ht="15.75" customHeight="1" x14ac:dyDescent="0.25">
      <c r="D59" s="3"/>
      <c r="E59" s="3"/>
      <c r="J59" s="1"/>
    </row>
    <row r="60" spans="3:10" ht="15.75" customHeight="1" x14ac:dyDescent="0.25">
      <c r="D60" s="3"/>
      <c r="E60" s="3"/>
      <c r="J60" s="1"/>
    </row>
    <row r="61" spans="3:10" ht="15.75" customHeight="1" x14ac:dyDescent="0.25">
      <c r="D61" s="3"/>
      <c r="E61" s="3"/>
      <c r="J61" s="1"/>
    </row>
    <row r="62" spans="3:10" ht="15.75" customHeight="1" x14ac:dyDescent="0.25">
      <c r="D62" s="3"/>
      <c r="E62" s="3"/>
      <c r="J62" s="1"/>
    </row>
    <row r="63" spans="3:10" ht="15.75" customHeight="1" x14ac:dyDescent="0.25">
      <c r="D63" s="3"/>
      <c r="E63" s="3"/>
      <c r="J63" s="1"/>
    </row>
    <row r="64" spans="3:10" ht="15.75" customHeight="1" x14ac:dyDescent="0.25">
      <c r="D64" s="3"/>
      <c r="E64" s="3"/>
      <c r="J64" s="1"/>
    </row>
    <row r="65" spans="4:10" ht="15.75" customHeight="1" x14ac:dyDescent="0.25">
      <c r="D65" s="3"/>
      <c r="E65" s="3"/>
      <c r="J65" s="1"/>
    </row>
    <row r="66" spans="4:10" ht="15.75" customHeight="1" x14ac:dyDescent="0.25">
      <c r="E66" s="4"/>
    </row>
    <row r="67" spans="4:10" ht="15.75" customHeight="1" x14ac:dyDescent="0.25"/>
    <row r="68" spans="4:10" ht="15.75" customHeight="1" x14ac:dyDescent="0.25">
      <c r="E68" s="4"/>
    </row>
    <row r="69" spans="4:10" ht="15.75" customHeight="1" x14ac:dyDescent="0.25"/>
    <row r="70" spans="4:10" ht="15.75" customHeight="1" x14ac:dyDescent="0.25"/>
    <row r="71" spans="4:10" ht="15.75" customHeight="1" x14ac:dyDescent="0.25"/>
    <row r="72" spans="4:10" ht="15.75" customHeight="1" x14ac:dyDescent="0.25"/>
    <row r="73" spans="4:10" ht="15.75" customHeight="1" x14ac:dyDescent="0.25"/>
    <row r="74" spans="4:10" ht="15.75" customHeight="1" x14ac:dyDescent="0.25"/>
    <row r="75" spans="4:10" ht="15.75" customHeight="1" x14ac:dyDescent="0.25"/>
    <row r="76" spans="4:10" ht="15.75" customHeight="1" x14ac:dyDescent="0.25"/>
    <row r="77" spans="4:10" ht="15.75" customHeight="1" x14ac:dyDescent="0.25"/>
    <row r="78" spans="4:10" ht="15.75" customHeight="1" x14ac:dyDescent="0.25"/>
    <row r="79" spans="4:10" ht="15.75" customHeight="1" x14ac:dyDescent="0.25"/>
    <row r="80" spans="4:1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</sheetData>
  <mergeCells count="3">
    <mergeCell ref="B5:D5"/>
    <mergeCell ref="B7:D7"/>
    <mergeCell ref="B9:D9"/>
  </mergeCells>
  <pageMargins left="1.9685039370078741" right="0.39370078740157483" top="0.39370078740157483" bottom="0.39370078740157483" header="0.39370078740157483" footer="0.3937007874015748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4"/>
  <sheetViews>
    <sheetView tabSelected="1" topLeftCell="A8" zoomScale="130" zoomScaleNormal="130" workbookViewId="0">
      <selection activeCell="E15" sqref="E15"/>
    </sheetView>
  </sheetViews>
  <sheetFormatPr defaultRowHeight="12.75" x14ac:dyDescent="0.2"/>
  <cols>
    <col min="1" max="1" width="9.140625" style="25"/>
    <col min="2" max="2" width="7.7109375" style="79" customWidth="1"/>
    <col min="3" max="3" width="37.42578125" style="25" customWidth="1"/>
    <col min="4" max="4" width="9.5703125" style="111" customWidth="1"/>
    <col min="5" max="5" width="10.28515625" style="111" customWidth="1"/>
    <col min="6" max="6" width="10.7109375" style="25" customWidth="1"/>
    <col min="7" max="7" width="8.85546875" style="77" customWidth="1"/>
    <col min="8" max="8" width="9.85546875" style="25" customWidth="1"/>
    <col min="9" max="9" width="9.28515625" style="25" customWidth="1"/>
    <col min="10" max="10" width="10.140625" style="79" customWidth="1"/>
    <col min="11" max="11" width="10.85546875" style="27" customWidth="1"/>
    <col min="12" max="12" width="10.5703125" style="27" customWidth="1"/>
    <col min="13" max="13" width="10.5703125" style="78" customWidth="1"/>
    <col min="14" max="14" width="12.7109375" style="78" customWidth="1"/>
    <col min="15" max="15" width="51.140625" style="25" customWidth="1"/>
    <col min="16" max="16384" width="9.140625" style="25"/>
  </cols>
  <sheetData>
    <row r="1" spans="2:14" ht="18.75" x14ac:dyDescent="0.3">
      <c r="C1" s="183" t="s">
        <v>1</v>
      </c>
      <c r="D1" s="184"/>
      <c r="E1" s="184"/>
      <c r="F1" s="26"/>
      <c r="G1" s="185"/>
    </row>
    <row r="2" spans="2:14" ht="18.75" x14ac:dyDescent="0.3">
      <c r="C2" s="183" t="s">
        <v>154</v>
      </c>
      <c r="D2" s="184"/>
      <c r="E2" s="184"/>
      <c r="F2" s="26"/>
      <c r="G2" s="185"/>
    </row>
    <row r="3" spans="2:14" ht="15.75" customHeight="1" x14ac:dyDescent="0.3">
      <c r="B3" s="146" t="s">
        <v>110</v>
      </c>
      <c r="C3" s="181"/>
      <c r="D3" s="182"/>
      <c r="E3" s="182"/>
      <c r="F3" s="181"/>
      <c r="H3" s="82"/>
      <c r="I3" s="83"/>
      <c r="J3" s="84"/>
    </row>
    <row r="4" spans="2:14" ht="15.75" customHeight="1" x14ac:dyDescent="0.2"/>
    <row r="5" spans="2:14" ht="15.75" customHeight="1" x14ac:dyDescent="0.2">
      <c r="B5" s="147">
        <v>1</v>
      </c>
      <c r="C5" s="108">
        <v>2</v>
      </c>
      <c r="D5" s="112">
        <v>3</v>
      </c>
      <c r="E5" s="113">
        <v>3</v>
      </c>
      <c r="F5" s="86">
        <v>4</v>
      </c>
      <c r="G5" s="85">
        <v>5</v>
      </c>
      <c r="H5" s="108">
        <v>6</v>
      </c>
      <c r="I5" s="86">
        <v>7</v>
      </c>
      <c r="J5" s="108">
        <v>8</v>
      </c>
      <c r="K5" s="85">
        <v>9</v>
      </c>
      <c r="L5" s="108">
        <v>9</v>
      </c>
      <c r="M5" s="87">
        <v>10</v>
      </c>
      <c r="N5" s="133">
        <v>11</v>
      </c>
    </row>
    <row r="6" spans="2:14" ht="63.75" customHeight="1" x14ac:dyDescent="0.2">
      <c r="B6" s="148" t="s">
        <v>54</v>
      </c>
      <c r="C6" s="105" t="s">
        <v>23</v>
      </c>
      <c r="D6" s="114" t="s">
        <v>24</v>
      </c>
      <c r="E6" s="114" t="s">
        <v>24</v>
      </c>
      <c r="F6" s="89" t="s">
        <v>25</v>
      </c>
      <c r="G6" s="88" t="s">
        <v>26</v>
      </c>
      <c r="H6" s="105" t="s">
        <v>27</v>
      </c>
      <c r="I6" s="89" t="s">
        <v>28</v>
      </c>
      <c r="J6" s="124" t="s">
        <v>31</v>
      </c>
      <c r="K6" s="128" t="s">
        <v>102</v>
      </c>
      <c r="L6" s="130" t="s">
        <v>102</v>
      </c>
      <c r="M6" s="89" t="s">
        <v>28</v>
      </c>
      <c r="N6" s="124" t="s">
        <v>33</v>
      </c>
    </row>
    <row r="7" spans="2:14" ht="15.75" customHeight="1" x14ac:dyDescent="0.2">
      <c r="B7" s="149"/>
      <c r="C7" s="106"/>
      <c r="D7" s="115" t="s">
        <v>55</v>
      </c>
      <c r="E7" s="115" t="s">
        <v>56</v>
      </c>
      <c r="F7" s="73"/>
      <c r="G7" s="122"/>
      <c r="H7" s="106"/>
      <c r="I7" s="73" t="s">
        <v>29</v>
      </c>
      <c r="J7" s="125" t="s">
        <v>30</v>
      </c>
      <c r="K7" s="129" t="s">
        <v>55</v>
      </c>
      <c r="L7" s="109" t="s">
        <v>56</v>
      </c>
      <c r="M7" s="82" t="s">
        <v>32</v>
      </c>
      <c r="N7" s="120"/>
    </row>
    <row r="8" spans="2:14" ht="15.75" customHeight="1" x14ac:dyDescent="0.2">
      <c r="B8" s="149"/>
      <c r="C8" s="107"/>
      <c r="D8" s="116">
        <v>1</v>
      </c>
      <c r="E8" s="135">
        <v>7.13</v>
      </c>
      <c r="F8" s="73"/>
      <c r="G8" s="123"/>
      <c r="H8" s="107"/>
      <c r="I8" s="90" t="s">
        <v>30</v>
      </c>
      <c r="J8" s="126"/>
      <c r="K8" s="132">
        <v>1</v>
      </c>
      <c r="L8" s="110">
        <v>7.13</v>
      </c>
      <c r="M8" s="93" t="s">
        <v>30</v>
      </c>
      <c r="N8" s="134"/>
    </row>
    <row r="9" spans="2:14" ht="15.75" customHeight="1" x14ac:dyDescent="0.2">
      <c r="B9" s="147"/>
      <c r="C9" s="95"/>
      <c r="D9" s="117"/>
      <c r="E9" s="117"/>
      <c r="F9" s="95"/>
      <c r="G9" s="96"/>
      <c r="H9" s="95"/>
      <c r="I9" s="95"/>
      <c r="J9" s="97"/>
      <c r="K9" s="86"/>
      <c r="L9" s="86"/>
      <c r="M9" s="98"/>
      <c r="N9" s="99"/>
    </row>
    <row r="10" spans="2:14" ht="15.75" customHeight="1" x14ac:dyDescent="0.2">
      <c r="B10" s="150"/>
      <c r="C10" s="103" t="s">
        <v>34</v>
      </c>
      <c r="D10" s="118"/>
      <c r="E10" s="118"/>
      <c r="F10" s="90"/>
      <c r="G10" s="91"/>
      <c r="H10" s="90"/>
      <c r="I10" s="90"/>
      <c r="J10" s="92"/>
      <c r="K10" s="104"/>
      <c r="L10" s="104"/>
      <c r="M10" s="93"/>
      <c r="N10" s="94"/>
    </row>
    <row r="11" spans="2:14" ht="30" customHeight="1" x14ac:dyDescent="0.2">
      <c r="B11" s="151">
        <v>1</v>
      </c>
      <c r="C11" s="137" t="s">
        <v>35</v>
      </c>
      <c r="D11" s="156">
        <v>16790</v>
      </c>
      <c r="E11" s="156">
        <f>+D11*7.13</f>
        <v>119712.7</v>
      </c>
      <c r="F11" s="157" t="s">
        <v>36</v>
      </c>
      <c r="G11" s="136" t="s">
        <v>11</v>
      </c>
      <c r="H11" s="158" t="s">
        <v>37</v>
      </c>
      <c r="I11" s="159">
        <v>42005</v>
      </c>
      <c r="J11" s="160">
        <v>42199</v>
      </c>
      <c r="K11" s="161">
        <f>+L11/7.13</f>
        <v>8555.3997194950916</v>
      </c>
      <c r="L11" s="162">
        <v>61000</v>
      </c>
      <c r="M11" s="163">
        <v>42174</v>
      </c>
      <c r="N11" s="164" t="s">
        <v>69</v>
      </c>
    </row>
    <row r="12" spans="2:14" s="196" customFormat="1" ht="30" customHeight="1" x14ac:dyDescent="0.2">
      <c r="B12" s="151" t="s">
        <v>145</v>
      </c>
      <c r="C12" s="137" t="s">
        <v>146</v>
      </c>
      <c r="D12" s="156">
        <v>9744</v>
      </c>
      <c r="E12" s="156">
        <v>80000</v>
      </c>
      <c r="F12" s="166" t="s">
        <v>36</v>
      </c>
      <c r="G12" s="138" t="s">
        <v>11</v>
      </c>
      <c r="H12" s="167" t="s">
        <v>39</v>
      </c>
      <c r="I12" s="159"/>
      <c r="J12" s="160"/>
      <c r="K12" s="161"/>
      <c r="L12" s="162"/>
      <c r="M12" s="163"/>
      <c r="N12" s="164"/>
    </row>
    <row r="13" spans="2:14" s="196" customFormat="1" ht="30" customHeight="1" x14ac:dyDescent="0.2">
      <c r="B13" s="151" t="s">
        <v>149</v>
      </c>
      <c r="C13" s="137" t="s">
        <v>35</v>
      </c>
      <c r="D13" s="156">
        <v>14581</v>
      </c>
      <c r="E13" s="156">
        <v>119713</v>
      </c>
      <c r="F13" s="166" t="s">
        <v>36</v>
      </c>
      <c r="G13" s="138" t="s">
        <v>11</v>
      </c>
      <c r="H13" s="158" t="s">
        <v>37</v>
      </c>
      <c r="I13" s="159"/>
      <c r="J13" s="160"/>
      <c r="K13" s="161"/>
      <c r="L13" s="162"/>
      <c r="M13" s="163"/>
      <c r="N13" s="164"/>
    </row>
    <row r="14" spans="2:14" ht="50.1" customHeight="1" x14ac:dyDescent="0.2">
      <c r="B14" s="152">
        <v>2</v>
      </c>
      <c r="C14" s="139" t="s">
        <v>38</v>
      </c>
      <c r="D14" s="165">
        <v>32760</v>
      </c>
      <c r="E14" s="165">
        <f t="shared" ref="E14:E22" si="0">+D14*7.13</f>
        <v>233578.8</v>
      </c>
      <c r="F14" s="166" t="s">
        <v>36</v>
      </c>
      <c r="G14" s="138" t="s">
        <v>11</v>
      </c>
      <c r="H14" s="167" t="s">
        <v>39</v>
      </c>
      <c r="I14" s="168">
        <v>42036</v>
      </c>
      <c r="J14" s="169">
        <v>42271</v>
      </c>
      <c r="K14" s="170">
        <f>+L14/7.13</f>
        <v>8016.1290322580644</v>
      </c>
      <c r="L14" s="171">
        <v>57155</v>
      </c>
      <c r="M14" s="172">
        <v>42263</v>
      </c>
      <c r="N14" s="173" t="s">
        <v>73</v>
      </c>
    </row>
    <row r="15" spans="2:14" s="196" customFormat="1" ht="50.1" customHeight="1" x14ac:dyDescent="0.2">
      <c r="B15" s="152" t="s">
        <v>143</v>
      </c>
      <c r="C15" s="139" t="s">
        <v>144</v>
      </c>
      <c r="D15" s="156">
        <v>9744</v>
      </c>
      <c r="E15" s="165">
        <v>80000</v>
      </c>
      <c r="F15" s="167" t="s">
        <v>36</v>
      </c>
      <c r="G15" s="167" t="s">
        <v>11</v>
      </c>
      <c r="H15" s="167" t="s">
        <v>39</v>
      </c>
      <c r="I15" s="168">
        <v>42826</v>
      </c>
      <c r="J15" s="169"/>
      <c r="K15" s="170"/>
      <c r="L15" s="171"/>
      <c r="M15" s="172"/>
      <c r="N15" s="173"/>
    </row>
    <row r="16" spans="2:14" s="196" customFormat="1" ht="40.5" customHeight="1" x14ac:dyDescent="0.2">
      <c r="B16" s="152">
        <v>3</v>
      </c>
      <c r="C16" s="139" t="s">
        <v>153</v>
      </c>
      <c r="D16" s="165">
        <v>73080</v>
      </c>
      <c r="E16" s="165">
        <v>600000</v>
      </c>
      <c r="F16" s="167" t="s">
        <v>36</v>
      </c>
      <c r="G16" s="167" t="s">
        <v>11</v>
      </c>
      <c r="H16" s="167" t="s">
        <v>37</v>
      </c>
      <c r="I16" s="168">
        <v>42795</v>
      </c>
      <c r="J16" s="169"/>
      <c r="K16" s="170"/>
      <c r="L16" s="171"/>
      <c r="M16" s="172"/>
      <c r="N16" s="173"/>
    </row>
    <row r="17" spans="2:15" ht="40.5" customHeight="1" x14ac:dyDescent="0.2">
      <c r="B17" s="208">
        <v>3</v>
      </c>
      <c r="C17" s="204" t="s">
        <v>121</v>
      </c>
      <c r="D17" s="202">
        <v>18290</v>
      </c>
      <c r="E17" s="202">
        <f>+D17*7.13</f>
        <v>130407.7</v>
      </c>
      <c r="F17" s="200" t="s">
        <v>36</v>
      </c>
      <c r="G17" s="200" t="s">
        <v>11</v>
      </c>
      <c r="H17" s="200" t="s">
        <v>39</v>
      </c>
      <c r="I17" s="201">
        <v>42064</v>
      </c>
      <c r="J17" s="193">
        <v>42307</v>
      </c>
      <c r="K17" s="203">
        <f>+L17/7.13</f>
        <v>1654.9789621318373</v>
      </c>
      <c r="L17" s="203">
        <v>11800</v>
      </c>
      <c r="M17" s="195">
        <v>42307</v>
      </c>
      <c r="N17" s="204" t="s">
        <v>103</v>
      </c>
    </row>
    <row r="18" spans="2:15" ht="25.5" x14ac:dyDescent="0.2">
      <c r="B18" s="121" t="s">
        <v>122</v>
      </c>
      <c r="C18" s="35" t="s">
        <v>123</v>
      </c>
      <c r="D18" s="207">
        <v>6090</v>
      </c>
      <c r="E18" s="207">
        <v>50000</v>
      </c>
      <c r="F18" s="167" t="s">
        <v>36</v>
      </c>
      <c r="G18" s="167" t="s">
        <v>11</v>
      </c>
      <c r="H18" s="167" t="s">
        <v>39</v>
      </c>
      <c r="I18" s="175">
        <v>42516</v>
      </c>
      <c r="J18" s="169">
        <v>42516</v>
      </c>
      <c r="K18" s="176">
        <v>729</v>
      </c>
      <c r="L18" s="176">
        <v>5200</v>
      </c>
      <c r="M18" s="177">
        <v>42516</v>
      </c>
      <c r="N18" s="173" t="s">
        <v>124</v>
      </c>
    </row>
    <row r="19" spans="2:15" ht="30" customHeight="1" x14ac:dyDescent="0.2">
      <c r="B19" s="198">
        <v>4</v>
      </c>
      <c r="C19" s="167" t="s">
        <v>40</v>
      </c>
      <c r="D19" s="165">
        <v>194510</v>
      </c>
      <c r="E19" s="165">
        <f t="shared" si="0"/>
        <v>1386856.3</v>
      </c>
      <c r="F19" s="167" t="s">
        <v>36</v>
      </c>
      <c r="G19" s="167" t="s">
        <v>11</v>
      </c>
      <c r="H19" s="167" t="s">
        <v>39</v>
      </c>
      <c r="I19" s="175">
        <v>42552</v>
      </c>
      <c r="J19" s="169">
        <v>42613</v>
      </c>
      <c r="K19" s="176"/>
      <c r="L19" s="176"/>
      <c r="M19" s="177"/>
      <c r="N19" s="173"/>
    </row>
    <row r="20" spans="2:15" ht="15.75" customHeight="1" x14ac:dyDescent="0.2">
      <c r="B20" s="208">
        <v>6</v>
      </c>
      <c r="C20" s="200" t="s">
        <v>41</v>
      </c>
      <c r="D20" s="202">
        <v>65520</v>
      </c>
      <c r="E20" s="202">
        <f t="shared" si="0"/>
        <v>467157.6</v>
      </c>
      <c r="F20" s="200" t="s">
        <v>36</v>
      </c>
      <c r="G20" s="200" t="s">
        <v>11</v>
      </c>
      <c r="H20" s="200" t="s">
        <v>39</v>
      </c>
      <c r="I20" s="201">
        <v>42036</v>
      </c>
      <c r="J20" s="193">
        <v>42305</v>
      </c>
      <c r="K20" s="203">
        <f>+L20/7.13</f>
        <v>2391.304347826087</v>
      </c>
      <c r="L20" s="203">
        <v>17050</v>
      </c>
      <c r="M20" s="195">
        <v>42305</v>
      </c>
      <c r="N20" s="204" t="s">
        <v>73</v>
      </c>
    </row>
    <row r="21" spans="2:15" ht="39.950000000000003" customHeight="1" x14ac:dyDescent="0.2">
      <c r="B21" s="208">
        <v>7</v>
      </c>
      <c r="C21" s="200" t="s">
        <v>42</v>
      </c>
      <c r="D21" s="156">
        <v>9744</v>
      </c>
      <c r="E21" s="202">
        <v>80000</v>
      </c>
      <c r="F21" s="200" t="s">
        <v>36</v>
      </c>
      <c r="G21" s="200" t="s">
        <v>11</v>
      </c>
      <c r="H21" s="200" t="s">
        <v>39</v>
      </c>
      <c r="I21" s="201">
        <v>42795</v>
      </c>
      <c r="J21" s="193"/>
      <c r="K21" s="203"/>
      <c r="L21" s="203"/>
      <c r="M21" s="195"/>
      <c r="N21" s="204"/>
      <c r="O21" s="78"/>
    </row>
    <row r="22" spans="2:15" ht="24.95" customHeight="1" x14ac:dyDescent="0.2">
      <c r="B22" s="198">
        <v>8</v>
      </c>
      <c r="C22" s="167" t="s">
        <v>43</v>
      </c>
      <c r="D22" s="165">
        <v>5460</v>
      </c>
      <c r="E22" s="165">
        <f t="shared" si="0"/>
        <v>38929.800000000003</v>
      </c>
      <c r="F22" s="167" t="s">
        <v>36</v>
      </c>
      <c r="G22" s="167" t="s">
        <v>11</v>
      </c>
      <c r="H22" s="167" t="s">
        <v>39</v>
      </c>
      <c r="I22" s="175">
        <v>42095</v>
      </c>
      <c r="J22" s="169">
        <v>42307</v>
      </c>
      <c r="K22" s="176">
        <f>+L22/7.13</f>
        <v>904.62833099579245</v>
      </c>
      <c r="L22" s="176">
        <v>6450</v>
      </c>
      <c r="M22" s="177">
        <v>42307</v>
      </c>
      <c r="N22" s="173" t="s">
        <v>104</v>
      </c>
    </row>
    <row r="23" spans="2:15" s="196" customFormat="1" ht="24.95" customHeight="1" x14ac:dyDescent="0.2">
      <c r="B23" s="198">
        <v>9</v>
      </c>
      <c r="C23" s="167" t="s">
        <v>44</v>
      </c>
      <c r="D23" s="165">
        <v>1230</v>
      </c>
      <c r="E23" s="165">
        <f t="shared" ref="E23" si="1">+D23*7.13</f>
        <v>8769.9</v>
      </c>
      <c r="F23" s="167" t="s">
        <v>36</v>
      </c>
      <c r="G23" s="173" t="s">
        <v>14</v>
      </c>
      <c r="H23" s="167" t="s">
        <v>37</v>
      </c>
      <c r="I23" s="175">
        <v>42064</v>
      </c>
      <c r="J23" s="169">
        <v>42199</v>
      </c>
      <c r="K23" s="176">
        <f>+L23/7.13</f>
        <v>720.19635343618518</v>
      </c>
      <c r="L23" s="176">
        <v>5135</v>
      </c>
      <c r="M23" s="177">
        <v>42174</v>
      </c>
      <c r="N23" s="173" t="s">
        <v>71</v>
      </c>
    </row>
    <row r="24" spans="2:15" s="196" customFormat="1" ht="24.95" customHeight="1" x14ac:dyDescent="0.2">
      <c r="B24" s="198">
        <v>10</v>
      </c>
      <c r="C24" s="173" t="s">
        <v>165</v>
      </c>
      <c r="D24" s="165">
        <v>42075</v>
      </c>
      <c r="E24" s="165">
        <v>300000</v>
      </c>
      <c r="F24" s="167" t="s">
        <v>36</v>
      </c>
      <c r="G24" s="173" t="s">
        <v>11</v>
      </c>
      <c r="H24" s="167" t="s">
        <v>39</v>
      </c>
      <c r="I24" s="175">
        <v>42887</v>
      </c>
      <c r="J24" s="169"/>
      <c r="K24" s="176"/>
      <c r="L24" s="176"/>
      <c r="M24" s="177"/>
      <c r="N24" s="173"/>
    </row>
    <row r="25" spans="2:15" ht="38.25" customHeight="1" x14ac:dyDescent="0.2">
      <c r="B25" s="198">
        <v>12</v>
      </c>
      <c r="C25" s="173" t="s">
        <v>150</v>
      </c>
      <c r="D25" s="165">
        <v>24360</v>
      </c>
      <c r="E25" s="165">
        <v>200000</v>
      </c>
      <c r="F25" s="167" t="s">
        <v>36</v>
      </c>
      <c r="G25" s="173" t="s">
        <v>152</v>
      </c>
      <c r="H25" s="167" t="s">
        <v>39</v>
      </c>
      <c r="I25" s="175">
        <v>42826</v>
      </c>
      <c r="J25" s="169"/>
      <c r="K25" s="176"/>
      <c r="L25" s="176"/>
      <c r="M25" s="177"/>
      <c r="N25" s="173"/>
    </row>
    <row r="26" spans="2:15" ht="15.75" customHeight="1" x14ac:dyDescent="0.2">
      <c r="B26" s="153"/>
      <c r="C26" s="145" t="s">
        <v>107</v>
      </c>
      <c r="D26" s="119">
        <f>SUM(D11:D25)</f>
        <v>523978</v>
      </c>
      <c r="E26" s="119">
        <f>SUM(E11:E25)</f>
        <v>3895125.8</v>
      </c>
      <c r="F26" s="121"/>
      <c r="G26" s="121"/>
      <c r="H26" s="121"/>
      <c r="I26" s="121"/>
      <c r="J26" s="127"/>
      <c r="K26" s="131">
        <f>SUM(K11:K25)</f>
        <v>22971.636746143056</v>
      </c>
      <c r="L26" s="131">
        <f>SUM(L11:L25)</f>
        <v>163790</v>
      </c>
      <c r="M26" s="143"/>
      <c r="N26" s="35"/>
    </row>
    <row r="27" spans="2:15" ht="15.75" customHeight="1" x14ac:dyDescent="0.2">
      <c r="B27" s="147"/>
      <c r="C27" s="95"/>
      <c r="D27" s="117"/>
      <c r="E27" s="117"/>
      <c r="F27" s="95"/>
      <c r="G27" s="96"/>
      <c r="H27" s="95"/>
      <c r="I27" s="95"/>
      <c r="J27" s="154"/>
      <c r="K27" s="155"/>
      <c r="L27" s="155"/>
      <c r="M27" s="144"/>
      <c r="N27" s="99"/>
    </row>
    <row r="28" spans="2:15" ht="15.75" customHeight="1" x14ac:dyDescent="0.2">
      <c r="B28" s="150"/>
      <c r="C28" s="103" t="s">
        <v>45</v>
      </c>
      <c r="D28" s="118"/>
      <c r="E28" s="118"/>
      <c r="F28" s="90"/>
      <c r="G28" s="91"/>
      <c r="H28" s="90"/>
      <c r="I28" s="90"/>
      <c r="J28" s="100"/>
      <c r="K28" s="101"/>
      <c r="L28" s="101"/>
      <c r="M28" s="102"/>
      <c r="N28" s="94"/>
    </row>
    <row r="29" spans="2:15" ht="30" customHeight="1" x14ac:dyDescent="0.2">
      <c r="B29" s="150"/>
      <c r="C29" s="186" t="s">
        <v>112</v>
      </c>
      <c r="D29" s="118"/>
      <c r="E29" s="118"/>
      <c r="F29" s="90"/>
      <c r="G29" s="91"/>
      <c r="H29" s="90"/>
      <c r="I29" s="90"/>
      <c r="J29" s="100"/>
      <c r="K29" s="101"/>
      <c r="L29" s="101"/>
      <c r="M29" s="102"/>
      <c r="N29" s="94"/>
    </row>
    <row r="30" spans="2:15" ht="30" customHeight="1" x14ac:dyDescent="0.2">
      <c r="B30" s="174">
        <v>1</v>
      </c>
      <c r="C30" s="173" t="s">
        <v>129</v>
      </c>
      <c r="D30" s="165">
        <v>163800</v>
      </c>
      <c r="E30" s="165">
        <f t="shared" ref="E30:E55" si="2">+D30*7.13</f>
        <v>1167894</v>
      </c>
      <c r="F30" s="167" t="s">
        <v>46</v>
      </c>
      <c r="G30" s="167" t="s">
        <v>47</v>
      </c>
      <c r="H30" s="167" t="s">
        <v>37</v>
      </c>
      <c r="I30" s="175">
        <v>42005</v>
      </c>
      <c r="J30" s="169">
        <v>42307</v>
      </c>
      <c r="K30" s="176">
        <v>51458</v>
      </c>
      <c r="L30" s="176">
        <f>+K30*7.13</f>
        <v>366895.54</v>
      </c>
      <c r="M30" s="177">
        <v>42242</v>
      </c>
      <c r="N30" s="173" t="s">
        <v>99</v>
      </c>
    </row>
    <row r="31" spans="2:15" s="196" customFormat="1" ht="30" customHeight="1" x14ac:dyDescent="0.2">
      <c r="B31" s="198" t="s">
        <v>145</v>
      </c>
      <c r="C31" s="173" t="s">
        <v>151</v>
      </c>
      <c r="D31" s="165">
        <f>D30</f>
        <v>163800</v>
      </c>
      <c r="E31" s="165">
        <f>E30</f>
        <v>1167894</v>
      </c>
      <c r="F31" s="167" t="s">
        <v>46</v>
      </c>
      <c r="G31" s="167" t="s">
        <v>47</v>
      </c>
      <c r="H31" s="167" t="s">
        <v>37</v>
      </c>
      <c r="I31" s="175">
        <v>42826</v>
      </c>
      <c r="J31" s="169"/>
      <c r="K31" s="176"/>
      <c r="L31" s="176"/>
      <c r="M31" s="177"/>
      <c r="N31" s="206"/>
    </row>
    <row r="32" spans="2:15" ht="32.25" customHeight="1" x14ac:dyDescent="0.2">
      <c r="B32" s="174">
        <v>2</v>
      </c>
      <c r="C32" s="173" t="s">
        <v>128</v>
      </c>
      <c r="D32" s="165">
        <v>81900</v>
      </c>
      <c r="E32" s="165">
        <f t="shared" si="2"/>
        <v>583947</v>
      </c>
      <c r="F32" s="167" t="s">
        <v>46</v>
      </c>
      <c r="G32" s="167" t="s">
        <v>47</v>
      </c>
      <c r="H32" s="167" t="s">
        <v>37</v>
      </c>
      <c r="I32" s="175">
        <v>42705</v>
      </c>
      <c r="J32" s="169">
        <v>42526</v>
      </c>
      <c r="K32" s="176">
        <f>+L32/7.13</f>
        <v>33884.992987377278</v>
      </c>
      <c r="L32" s="176">
        <v>241600</v>
      </c>
      <c r="M32" s="177">
        <v>42160</v>
      </c>
      <c r="N32" s="235" t="s">
        <v>97</v>
      </c>
    </row>
    <row r="33" spans="1:15" x14ac:dyDescent="0.2">
      <c r="B33" s="198"/>
      <c r="C33" s="173" t="s">
        <v>126</v>
      </c>
      <c r="D33" s="176">
        <v>67769.985974754498</v>
      </c>
      <c r="E33" s="176">
        <v>483200</v>
      </c>
      <c r="F33" s="167" t="s">
        <v>46</v>
      </c>
      <c r="G33" s="167" t="s">
        <v>47</v>
      </c>
      <c r="H33" s="167" t="s">
        <v>37</v>
      </c>
      <c r="I33" s="175">
        <v>42526</v>
      </c>
      <c r="J33" s="169">
        <v>42891</v>
      </c>
      <c r="K33" s="176">
        <v>67769.985974754498</v>
      </c>
      <c r="L33" s="176">
        <v>483200</v>
      </c>
      <c r="M33" s="177">
        <v>42521</v>
      </c>
      <c r="N33" s="236"/>
    </row>
    <row r="34" spans="1:15" s="196" customFormat="1" ht="15.75" customHeight="1" x14ac:dyDescent="0.2">
      <c r="B34" s="208">
        <v>3</v>
      </c>
      <c r="C34" s="200" t="s">
        <v>48</v>
      </c>
      <c r="D34" s="202">
        <v>196560</v>
      </c>
      <c r="E34" s="202">
        <f t="shared" si="2"/>
        <v>1401472.8</v>
      </c>
      <c r="F34" s="200" t="s">
        <v>46</v>
      </c>
      <c r="G34" s="200" t="s">
        <v>47</v>
      </c>
      <c r="H34" s="200" t="s">
        <v>37</v>
      </c>
      <c r="I34" s="201">
        <v>42005</v>
      </c>
      <c r="J34" s="193">
        <v>42408</v>
      </c>
      <c r="K34" s="203">
        <f>+L34/7.13</f>
        <v>37183.870967741939</v>
      </c>
      <c r="L34" s="203">
        <v>265121</v>
      </c>
      <c r="M34" s="195">
        <v>42128</v>
      </c>
      <c r="N34" s="231" t="s">
        <v>92</v>
      </c>
    </row>
    <row r="35" spans="1:15" ht="15.75" customHeight="1" x14ac:dyDescent="0.2">
      <c r="B35" s="174"/>
      <c r="C35" s="200" t="s">
        <v>126</v>
      </c>
      <c r="D35" s="199">
        <v>46220.7</v>
      </c>
      <c r="E35" s="199">
        <v>363942</v>
      </c>
      <c r="F35" s="200" t="s">
        <v>46</v>
      </c>
      <c r="G35" s="200" t="s">
        <v>47</v>
      </c>
      <c r="H35" s="200" t="s">
        <v>37</v>
      </c>
      <c r="I35" s="201">
        <v>42128</v>
      </c>
      <c r="J35" s="193">
        <v>42464</v>
      </c>
      <c r="K35" s="194">
        <v>46221</v>
      </c>
      <c r="L35" s="194">
        <v>363942</v>
      </c>
      <c r="M35" s="195">
        <v>42409</v>
      </c>
      <c r="N35" s="232"/>
    </row>
    <row r="36" spans="1:15" ht="15.75" customHeight="1" x14ac:dyDescent="0.25">
      <c r="A36" s="196"/>
      <c r="B36" s="174"/>
      <c r="C36" s="200" t="s">
        <v>127</v>
      </c>
      <c r="D36" s="199">
        <v>47793</v>
      </c>
      <c r="E36" s="199">
        <v>376325</v>
      </c>
      <c r="F36" s="200" t="s">
        <v>46</v>
      </c>
      <c r="G36" s="200" t="s">
        <v>47</v>
      </c>
      <c r="H36" s="200" t="s">
        <v>37</v>
      </c>
      <c r="I36" s="201">
        <v>42464</v>
      </c>
      <c r="J36" s="193">
        <v>42478</v>
      </c>
      <c r="K36" s="194">
        <v>47793</v>
      </c>
      <c r="L36" s="194">
        <v>376325</v>
      </c>
      <c r="M36" s="195">
        <v>42464</v>
      </c>
      <c r="N36" s="232"/>
      <c r="O36" s="197"/>
    </row>
    <row r="37" spans="1:15" ht="15.75" customHeight="1" x14ac:dyDescent="0.2">
      <c r="B37" s="208">
        <v>4</v>
      </c>
      <c r="C37" s="200" t="s">
        <v>132</v>
      </c>
      <c r="D37" s="202">
        <v>170350</v>
      </c>
      <c r="E37" s="202">
        <v>1214595.5</v>
      </c>
      <c r="F37" s="200" t="s">
        <v>46</v>
      </c>
      <c r="G37" s="200" t="s">
        <v>47</v>
      </c>
      <c r="H37" s="211" t="s">
        <v>37</v>
      </c>
      <c r="I37" s="212">
        <v>42125</v>
      </c>
      <c r="J37" s="213">
        <v>42506</v>
      </c>
      <c r="K37" s="214">
        <v>28004.908835904629</v>
      </c>
      <c r="L37" s="214">
        <v>199675</v>
      </c>
      <c r="M37" s="215">
        <v>42139</v>
      </c>
      <c r="N37" s="216"/>
    </row>
    <row r="38" spans="1:15" ht="15.75" customHeight="1" x14ac:dyDescent="0.2">
      <c r="B38" s="208" t="s">
        <v>131</v>
      </c>
      <c r="C38" s="200" t="s">
        <v>130</v>
      </c>
      <c r="D38" s="202">
        <v>26476.157082748901</v>
      </c>
      <c r="E38" s="202">
        <v>188775</v>
      </c>
      <c r="F38" s="200" t="s">
        <v>46</v>
      </c>
      <c r="G38" s="200" t="s">
        <v>47</v>
      </c>
      <c r="H38" s="211" t="s">
        <v>37</v>
      </c>
      <c r="I38" s="212">
        <v>42628</v>
      </c>
      <c r="J38" s="213">
        <v>42513</v>
      </c>
      <c r="K38" s="217">
        <v>26476.157082748901</v>
      </c>
      <c r="L38" s="217">
        <v>188775</v>
      </c>
      <c r="M38" s="215">
        <v>42271</v>
      </c>
      <c r="N38" s="216"/>
    </row>
    <row r="39" spans="1:15" s="196" customFormat="1" ht="15.75" customHeight="1" x14ac:dyDescent="0.2">
      <c r="B39" s="174">
        <v>5</v>
      </c>
      <c r="C39" s="200" t="s">
        <v>49</v>
      </c>
      <c r="D39" s="199">
        <v>110570</v>
      </c>
      <c r="E39" s="199">
        <f t="shared" si="2"/>
        <v>788364.1</v>
      </c>
      <c r="F39" s="200" t="s">
        <v>46</v>
      </c>
      <c r="G39" s="200" t="s">
        <v>47</v>
      </c>
      <c r="H39" s="211" t="s">
        <v>39</v>
      </c>
      <c r="I39" s="212">
        <v>42994</v>
      </c>
      <c r="J39" s="213">
        <v>42695</v>
      </c>
      <c r="K39" s="214">
        <v>22660</v>
      </c>
      <c r="L39" s="214">
        <v>161565.79999999999</v>
      </c>
      <c r="M39" s="215">
        <v>42641</v>
      </c>
      <c r="N39" s="216" t="s">
        <v>158</v>
      </c>
    </row>
    <row r="40" spans="1:15" s="196" customFormat="1" ht="15.75" customHeight="1" x14ac:dyDescent="0.2">
      <c r="B40" s="198" t="s">
        <v>147</v>
      </c>
      <c r="C40" s="200" t="s">
        <v>148</v>
      </c>
      <c r="D40" s="202">
        <v>5000</v>
      </c>
      <c r="E40" s="202">
        <v>41052</v>
      </c>
      <c r="F40" s="200" t="s">
        <v>46</v>
      </c>
      <c r="G40" s="200" t="s">
        <v>120</v>
      </c>
      <c r="H40" s="211" t="s">
        <v>39</v>
      </c>
      <c r="I40" s="212">
        <v>42736</v>
      </c>
      <c r="J40" s="213" t="s">
        <v>155</v>
      </c>
      <c r="K40" s="218"/>
      <c r="L40" s="218"/>
      <c r="M40" s="219"/>
      <c r="N40" s="216"/>
    </row>
    <row r="41" spans="1:15" ht="15.75" customHeight="1" x14ac:dyDescent="0.2">
      <c r="B41" s="174">
        <v>6</v>
      </c>
      <c r="C41" s="200" t="s">
        <v>109</v>
      </c>
      <c r="D41" s="199">
        <v>72000</v>
      </c>
      <c r="E41" s="199">
        <f t="shared" si="2"/>
        <v>513360</v>
      </c>
      <c r="F41" s="200" t="s">
        <v>46</v>
      </c>
      <c r="G41" s="200" t="s">
        <v>47</v>
      </c>
      <c r="H41" s="211" t="s">
        <v>37</v>
      </c>
      <c r="I41" s="212">
        <v>42644</v>
      </c>
      <c r="J41" s="213">
        <v>43018</v>
      </c>
      <c r="K41" s="214">
        <v>29964.936886395499</v>
      </c>
      <c r="L41" s="214">
        <v>213650</v>
      </c>
      <c r="M41" s="215">
        <v>42660</v>
      </c>
      <c r="N41" s="216" t="s">
        <v>139</v>
      </c>
    </row>
    <row r="42" spans="1:15" ht="15.75" customHeight="1" x14ac:dyDescent="0.2">
      <c r="B42" s="174">
        <v>7</v>
      </c>
      <c r="C42" s="200" t="s">
        <v>108</v>
      </c>
      <c r="D42" s="199">
        <v>7200</v>
      </c>
      <c r="E42" s="199">
        <f t="shared" si="2"/>
        <v>51336</v>
      </c>
      <c r="F42" s="200" t="s">
        <v>46</v>
      </c>
      <c r="G42" s="200" t="s">
        <v>111</v>
      </c>
      <c r="H42" s="211" t="s">
        <v>37</v>
      </c>
      <c r="I42" s="212">
        <v>42491</v>
      </c>
      <c r="J42" s="213">
        <v>42591</v>
      </c>
      <c r="K42" s="217">
        <v>7200</v>
      </c>
      <c r="L42" s="217">
        <f t="shared" ref="L42" si="3">+K42*7.13</f>
        <v>51336</v>
      </c>
      <c r="M42" s="215">
        <v>42499</v>
      </c>
      <c r="N42" s="233" t="s">
        <v>160</v>
      </c>
    </row>
    <row r="43" spans="1:15" s="196" customFormat="1" ht="15.75" customHeight="1" x14ac:dyDescent="0.2">
      <c r="B43" s="198"/>
      <c r="C43" s="200" t="s">
        <v>126</v>
      </c>
      <c r="D43" s="202">
        <v>4752</v>
      </c>
      <c r="E43" s="202">
        <f>D43*7.13</f>
        <v>33881.760000000002</v>
      </c>
      <c r="F43" s="200" t="s">
        <v>46</v>
      </c>
      <c r="G43" s="200" t="s">
        <v>47</v>
      </c>
      <c r="H43" s="211" t="s">
        <v>37</v>
      </c>
      <c r="I43" s="212">
        <v>42591</v>
      </c>
      <c r="J43" s="213">
        <v>42652</v>
      </c>
      <c r="K43" s="214">
        <f>L43/7.3</f>
        <v>12996.575342465754</v>
      </c>
      <c r="L43" s="214">
        <v>94875</v>
      </c>
      <c r="M43" s="215">
        <v>42499</v>
      </c>
      <c r="N43" s="234"/>
    </row>
    <row r="44" spans="1:15" s="196" customFormat="1" ht="15.75" customHeight="1" x14ac:dyDescent="0.2">
      <c r="B44" s="208">
        <v>8</v>
      </c>
      <c r="C44" s="200" t="s">
        <v>117</v>
      </c>
      <c r="D44" s="202">
        <v>170350</v>
      </c>
      <c r="E44" s="202">
        <v>1214595.5</v>
      </c>
      <c r="F44" s="200" t="s">
        <v>46</v>
      </c>
      <c r="G44" s="200" t="s">
        <v>47</v>
      </c>
      <c r="H44" s="211" t="s">
        <v>37</v>
      </c>
      <c r="I44" s="212">
        <v>42644</v>
      </c>
      <c r="J44" s="213">
        <v>43018</v>
      </c>
      <c r="K44" s="214">
        <v>37805.049088359003</v>
      </c>
      <c r="L44" s="214">
        <v>269550</v>
      </c>
      <c r="M44" s="215">
        <v>42653</v>
      </c>
      <c r="N44" s="216" t="s">
        <v>160</v>
      </c>
    </row>
    <row r="45" spans="1:15" ht="15.75" customHeight="1" x14ac:dyDescent="0.2">
      <c r="B45" s="208">
        <v>9</v>
      </c>
      <c r="C45" s="205" t="s">
        <v>119</v>
      </c>
      <c r="D45" s="202">
        <v>49350</v>
      </c>
      <c r="E45" s="202">
        <f>+D45*7.13</f>
        <v>351865.5</v>
      </c>
      <c r="F45" s="200" t="s">
        <v>46</v>
      </c>
      <c r="G45" s="200" t="s">
        <v>47</v>
      </c>
      <c r="H45" s="211" t="s">
        <v>39</v>
      </c>
      <c r="I45" s="212">
        <v>42583</v>
      </c>
      <c r="J45" s="213">
        <v>42675</v>
      </c>
      <c r="K45" s="214">
        <f>L45/7.1</f>
        <v>14197.183098591549</v>
      </c>
      <c r="L45" s="214">
        <f>16800*6</f>
        <v>100800</v>
      </c>
      <c r="M45" s="215">
        <v>42653</v>
      </c>
      <c r="N45" s="216" t="s">
        <v>164</v>
      </c>
      <c r="O45" s="210"/>
    </row>
    <row r="46" spans="1:15" s="196" customFormat="1" ht="15.75" customHeight="1" x14ac:dyDescent="0.2">
      <c r="B46" s="208">
        <v>10</v>
      </c>
      <c r="C46" s="200" t="s">
        <v>125</v>
      </c>
      <c r="D46" s="202">
        <v>196560</v>
      </c>
      <c r="E46" s="202">
        <f>+D46*7.13</f>
        <v>1401472.8</v>
      </c>
      <c r="F46" s="200" t="s">
        <v>46</v>
      </c>
      <c r="G46" s="200" t="s">
        <v>47</v>
      </c>
      <c r="H46" s="211" t="s">
        <v>37</v>
      </c>
      <c r="I46" s="212">
        <v>43024</v>
      </c>
      <c r="J46" s="213">
        <v>43018</v>
      </c>
      <c r="K46" s="214">
        <v>53278.681626928403</v>
      </c>
      <c r="L46" s="214">
        <v>379877</v>
      </c>
      <c r="M46" s="215">
        <v>42653</v>
      </c>
      <c r="N46" s="216" t="s">
        <v>138</v>
      </c>
    </row>
    <row r="47" spans="1:15" s="196" customFormat="1" ht="15.75" customHeight="1" x14ac:dyDescent="0.2">
      <c r="B47" s="198">
        <v>11</v>
      </c>
      <c r="C47" s="205" t="s">
        <v>156</v>
      </c>
      <c r="D47" s="202">
        <v>8000</v>
      </c>
      <c r="E47" s="202">
        <v>62671.87</v>
      </c>
      <c r="F47" s="200" t="s">
        <v>46</v>
      </c>
      <c r="G47" s="200"/>
      <c r="H47" s="211" t="s">
        <v>39</v>
      </c>
      <c r="I47" s="212">
        <v>42795</v>
      </c>
      <c r="J47" s="213"/>
      <c r="K47" s="214"/>
      <c r="L47" s="214"/>
      <c r="M47" s="215"/>
      <c r="N47" s="220"/>
    </row>
    <row r="48" spans="1:15" s="196" customFormat="1" ht="15.75" customHeight="1" x14ac:dyDescent="0.2">
      <c r="B48" s="198">
        <v>12</v>
      </c>
      <c r="C48" s="205" t="s">
        <v>157</v>
      </c>
      <c r="D48" s="202">
        <v>8000</v>
      </c>
      <c r="E48" s="202">
        <v>62671.87</v>
      </c>
      <c r="F48" s="200" t="s">
        <v>46</v>
      </c>
      <c r="G48" s="200"/>
      <c r="H48" s="211" t="s">
        <v>39</v>
      </c>
      <c r="I48" s="212">
        <v>42795</v>
      </c>
      <c r="J48" s="213"/>
      <c r="K48" s="214"/>
      <c r="L48" s="214"/>
      <c r="M48" s="215"/>
      <c r="N48" s="220"/>
    </row>
    <row r="49" spans="2:14" s="196" customFormat="1" ht="15.75" customHeight="1" x14ac:dyDescent="0.2">
      <c r="B49" s="198">
        <v>13</v>
      </c>
      <c r="C49" s="205" t="s">
        <v>166</v>
      </c>
      <c r="D49" s="202">
        <v>5000</v>
      </c>
      <c r="E49" s="202">
        <v>35650</v>
      </c>
      <c r="F49" s="200" t="s">
        <v>46</v>
      </c>
      <c r="G49" s="200"/>
      <c r="H49" s="211" t="s">
        <v>39</v>
      </c>
      <c r="I49" s="212">
        <v>42795</v>
      </c>
      <c r="J49" s="213"/>
      <c r="K49" s="214"/>
      <c r="L49" s="214"/>
      <c r="M49" s="215"/>
      <c r="N49" s="220"/>
    </row>
    <row r="50" spans="2:14" ht="12" customHeight="1" x14ac:dyDescent="0.2">
      <c r="B50" s="174"/>
      <c r="C50" s="190" t="s">
        <v>114</v>
      </c>
      <c r="D50" s="191"/>
      <c r="E50" s="209"/>
      <c r="F50" s="187"/>
      <c r="G50" s="187"/>
      <c r="H50" s="221"/>
      <c r="I50" s="222"/>
      <c r="J50" s="223"/>
      <c r="K50" s="214"/>
      <c r="L50" s="214"/>
      <c r="M50" s="215"/>
      <c r="N50" s="220"/>
    </row>
    <row r="51" spans="2:14" ht="15.75" customHeight="1" x14ac:dyDescent="0.2">
      <c r="B51" s="174"/>
      <c r="C51" s="178"/>
      <c r="D51" s="179"/>
      <c r="E51" s="179"/>
      <c r="F51" s="187"/>
      <c r="G51" s="187"/>
      <c r="H51" s="221"/>
      <c r="I51" s="222"/>
      <c r="J51" s="223"/>
      <c r="K51" s="214"/>
      <c r="L51" s="214"/>
      <c r="M51" s="215"/>
      <c r="N51" s="220"/>
    </row>
    <row r="52" spans="2:14" ht="15.75" customHeight="1" x14ac:dyDescent="0.2">
      <c r="B52" s="174"/>
      <c r="C52" s="189" t="s">
        <v>113</v>
      </c>
      <c r="D52" s="188"/>
      <c r="E52" s="188"/>
      <c r="F52" s="187"/>
      <c r="G52" s="187"/>
      <c r="H52" s="221"/>
      <c r="I52" s="222"/>
      <c r="J52" s="223"/>
      <c r="K52" s="214"/>
      <c r="L52" s="214"/>
      <c r="M52" s="215"/>
      <c r="N52" s="220"/>
    </row>
    <row r="53" spans="2:14" s="196" customFormat="1" ht="15.75" customHeight="1" x14ac:dyDescent="0.2">
      <c r="B53" s="174">
        <v>12</v>
      </c>
      <c r="C53" s="167" t="s">
        <v>50</v>
      </c>
      <c r="D53" s="165">
        <v>20480</v>
      </c>
      <c r="E53" s="165">
        <f t="shared" si="2"/>
        <v>146022.39999999999</v>
      </c>
      <c r="F53" s="167" t="s">
        <v>46</v>
      </c>
      <c r="G53" s="167" t="s">
        <v>51</v>
      </c>
      <c r="H53" s="224" t="s">
        <v>37</v>
      </c>
      <c r="I53" s="225">
        <v>42461</v>
      </c>
      <c r="J53" s="226">
        <v>42489</v>
      </c>
      <c r="K53" s="217">
        <v>6171.1079943899003</v>
      </c>
      <c r="L53" s="217">
        <v>44000</v>
      </c>
      <c r="M53" s="215">
        <v>42478</v>
      </c>
      <c r="N53" s="229" t="s">
        <v>118</v>
      </c>
    </row>
    <row r="54" spans="2:14" s="196" customFormat="1" ht="15.75" customHeight="1" x14ac:dyDescent="0.2">
      <c r="B54" s="198" t="s">
        <v>141</v>
      </c>
      <c r="C54" s="167" t="s">
        <v>142</v>
      </c>
      <c r="D54" s="165">
        <f>D53</f>
        <v>20480</v>
      </c>
      <c r="E54" s="165">
        <f>E53</f>
        <v>146022.39999999999</v>
      </c>
      <c r="F54" s="167" t="s">
        <v>46</v>
      </c>
      <c r="G54" s="167" t="s">
        <v>120</v>
      </c>
      <c r="H54" s="224" t="s">
        <v>37</v>
      </c>
      <c r="I54" s="225">
        <v>42826</v>
      </c>
      <c r="J54" s="226">
        <v>42826</v>
      </c>
      <c r="K54" s="217"/>
      <c r="L54" s="217"/>
      <c r="M54" s="215"/>
      <c r="N54" s="229"/>
    </row>
    <row r="55" spans="2:14" ht="15.75" customHeight="1" x14ac:dyDescent="0.2">
      <c r="B55" s="198" t="s">
        <v>133</v>
      </c>
      <c r="C55" s="167" t="s">
        <v>136</v>
      </c>
      <c r="D55" s="165">
        <v>24675</v>
      </c>
      <c r="E55" s="165">
        <f t="shared" si="2"/>
        <v>175932.75</v>
      </c>
      <c r="F55" s="167" t="s">
        <v>46</v>
      </c>
      <c r="G55" s="167" t="s">
        <v>120</v>
      </c>
      <c r="H55" s="224" t="s">
        <v>39</v>
      </c>
      <c r="I55" s="225">
        <v>42583</v>
      </c>
      <c r="J55" s="226">
        <v>42704</v>
      </c>
      <c r="K55" s="217">
        <v>36036</v>
      </c>
      <c r="L55" s="217">
        <v>255856</v>
      </c>
      <c r="M55" s="215">
        <v>42695</v>
      </c>
      <c r="N55" s="237" t="s">
        <v>162</v>
      </c>
    </row>
    <row r="56" spans="2:14" s="196" customFormat="1" ht="15.75" customHeight="1" x14ac:dyDescent="0.2">
      <c r="B56" s="198"/>
      <c r="C56" s="167" t="s">
        <v>161</v>
      </c>
      <c r="D56" s="165">
        <v>20000</v>
      </c>
      <c r="E56" s="165">
        <v>142600</v>
      </c>
      <c r="F56" s="167" t="s">
        <v>46</v>
      </c>
      <c r="G56" s="167" t="s">
        <v>120</v>
      </c>
      <c r="H56" s="224" t="s">
        <v>39</v>
      </c>
      <c r="I56" s="225">
        <v>42767</v>
      </c>
      <c r="J56" s="226">
        <v>42825</v>
      </c>
      <c r="K56" s="217">
        <v>13764</v>
      </c>
      <c r="L56" s="217">
        <v>98137.32</v>
      </c>
      <c r="M56" s="215">
        <v>42768</v>
      </c>
      <c r="N56" s="238"/>
    </row>
    <row r="57" spans="2:14" s="196" customFormat="1" ht="15.75" customHeight="1" x14ac:dyDescent="0.2">
      <c r="B57" s="198" t="s">
        <v>134</v>
      </c>
      <c r="C57" s="167" t="s">
        <v>135</v>
      </c>
      <c r="D57" s="165">
        <v>24675</v>
      </c>
      <c r="E57" s="165">
        <f t="shared" ref="E57:E58" si="4">+D57*7.13</f>
        <v>175932.75</v>
      </c>
      <c r="F57" s="167" t="s">
        <v>46</v>
      </c>
      <c r="G57" s="167" t="s">
        <v>120</v>
      </c>
      <c r="H57" s="224" t="s">
        <v>39</v>
      </c>
      <c r="I57" s="225">
        <v>42583</v>
      </c>
      <c r="J57" s="226">
        <v>42704</v>
      </c>
      <c r="K57" s="217">
        <v>19770</v>
      </c>
      <c r="L57" s="217">
        <f>K57*7.1</f>
        <v>140367</v>
      </c>
      <c r="M57" s="215">
        <v>42689</v>
      </c>
      <c r="N57" s="229" t="s">
        <v>163</v>
      </c>
    </row>
    <row r="58" spans="2:14" s="196" customFormat="1" ht="15.75" customHeight="1" x14ac:dyDescent="0.2">
      <c r="B58" s="198">
        <v>14</v>
      </c>
      <c r="C58" s="167" t="s">
        <v>140</v>
      </c>
      <c r="D58" s="165">
        <v>24675</v>
      </c>
      <c r="E58" s="165">
        <f t="shared" si="4"/>
        <v>175932.75</v>
      </c>
      <c r="F58" s="167" t="s">
        <v>46</v>
      </c>
      <c r="G58" s="167" t="s">
        <v>120</v>
      </c>
      <c r="H58" s="224" t="s">
        <v>39</v>
      </c>
      <c r="I58" s="225">
        <v>42887</v>
      </c>
      <c r="J58" s="226">
        <v>42948</v>
      </c>
      <c r="K58" s="228"/>
      <c r="L58" s="228"/>
      <c r="M58" s="227"/>
      <c r="N58" s="229"/>
    </row>
    <row r="59" spans="2:14" ht="15.75" customHeight="1" x14ac:dyDescent="0.2">
      <c r="B59" s="174">
        <v>15</v>
      </c>
      <c r="C59" s="157" t="s">
        <v>159</v>
      </c>
      <c r="D59" s="165">
        <v>63824.49</v>
      </c>
      <c r="E59" s="165">
        <v>500000</v>
      </c>
      <c r="F59" s="167" t="s">
        <v>46</v>
      </c>
      <c r="G59" s="167" t="s">
        <v>120</v>
      </c>
      <c r="H59" s="224" t="s">
        <v>39</v>
      </c>
      <c r="I59" s="225">
        <v>42826</v>
      </c>
      <c r="J59" s="226">
        <v>42887</v>
      </c>
      <c r="K59" s="228"/>
      <c r="L59" s="228"/>
      <c r="M59" s="227"/>
      <c r="N59" s="229"/>
    </row>
    <row r="60" spans="2:14" ht="15.75" customHeight="1" x14ac:dyDescent="0.2">
      <c r="B60" s="174"/>
      <c r="C60" s="190" t="s">
        <v>105</v>
      </c>
      <c r="D60" s="191"/>
      <c r="E60" s="191"/>
      <c r="F60" s="167"/>
      <c r="G60" s="167"/>
      <c r="H60" s="167"/>
      <c r="I60" s="175"/>
      <c r="J60" s="169"/>
      <c r="K60" s="176"/>
      <c r="L60" s="176"/>
      <c r="M60" s="177"/>
      <c r="N60" s="173"/>
    </row>
    <row r="61" spans="2:14" ht="15.75" customHeight="1" x14ac:dyDescent="0.2">
      <c r="B61" s="174"/>
      <c r="C61" s="178"/>
      <c r="D61" s="165"/>
      <c r="E61" s="165"/>
      <c r="F61" s="167"/>
      <c r="G61" s="167"/>
      <c r="H61" s="167"/>
      <c r="I61" s="175"/>
      <c r="J61" s="169"/>
      <c r="K61" s="176"/>
      <c r="L61" s="176"/>
      <c r="M61" s="177"/>
      <c r="N61" s="173"/>
    </row>
    <row r="62" spans="2:14" ht="15.75" customHeight="1" x14ac:dyDescent="0.2">
      <c r="B62" s="174"/>
      <c r="C62" s="178" t="s">
        <v>115</v>
      </c>
      <c r="D62" s="179"/>
      <c r="E62" s="179">
        <f>SUM(E53:E61)</f>
        <v>1462443.05</v>
      </c>
      <c r="F62" s="167"/>
      <c r="G62" s="167"/>
      <c r="H62" s="167"/>
      <c r="I62" s="167"/>
      <c r="J62" s="169"/>
      <c r="K62" s="180">
        <f>SUM(K30:K60)</f>
        <v>592635.44988565729</v>
      </c>
      <c r="L62" s="180">
        <f>SUM(L30:L60)</f>
        <v>4295547.66</v>
      </c>
      <c r="M62" s="177"/>
      <c r="N62" s="173"/>
    </row>
    <row r="63" spans="2:14" ht="15.75" customHeight="1" x14ac:dyDescent="0.2">
      <c r="B63" s="153"/>
      <c r="C63" s="121"/>
      <c r="D63" s="140"/>
      <c r="E63" s="140"/>
      <c r="F63" s="121"/>
      <c r="G63" s="141"/>
      <c r="H63" s="121"/>
      <c r="I63" s="121"/>
      <c r="J63" s="127"/>
      <c r="K63" s="142"/>
      <c r="L63" s="142"/>
      <c r="M63" s="143"/>
      <c r="N63" s="35"/>
    </row>
    <row r="64" spans="2:14" ht="15.75" customHeight="1" x14ac:dyDescent="0.2">
      <c r="B64" s="153"/>
      <c r="C64" s="145" t="s">
        <v>106</v>
      </c>
      <c r="D64" s="119"/>
      <c r="E64" s="119"/>
      <c r="F64" s="121"/>
      <c r="G64" s="141"/>
      <c r="H64" s="121"/>
      <c r="I64" s="121"/>
      <c r="J64" s="127"/>
      <c r="K64" s="131">
        <f>+K62+K26</f>
        <v>615607.0866318004</v>
      </c>
      <c r="L64" s="131">
        <f>+L62+L26</f>
        <v>4459337.66</v>
      </c>
      <c r="M64" s="143"/>
      <c r="N64" s="35"/>
    </row>
    <row r="65" spans="11:13" ht="15.75" customHeight="1" x14ac:dyDescent="0.2">
      <c r="K65" s="80"/>
      <c r="L65" s="80"/>
      <c r="M65" s="81"/>
    </row>
    <row r="66" spans="11:13" ht="15.75" customHeight="1" x14ac:dyDescent="0.2">
      <c r="K66" s="80"/>
      <c r="L66" s="80"/>
      <c r="M66" s="81"/>
    </row>
    <row r="67" spans="11:13" ht="15.75" customHeight="1" x14ac:dyDescent="0.2">
      <c r="K67" s="80"/>
      <c r="L67" s="80"/>
      <c r="M67" s="81"/>
    </row>
    <row r="68" spans="11:13" ht="15.75" customHeight="1" x14ac:dyDescent="0.2">
      <c r="K68" s="80"/>
      <c r="L68" s="80"/>
      <c r="M68" s="81"/>
    </row>
    <row r="69" spans="11:13" ht="15.75" customHeight="1" x14ac:dyDescent="0.2">
      <c r="K69" s="80"/>
      <c r="L69" s="80"/>
      <c r="M69" s="81"/>
    </row>
    <row r="70" spans="11:13" ht="15.75" customHeight="1" x14ac:dyDescent="0.2">
      <c r="K70" s="80"/>
      <c r="L70" s="80"/>
      <c r="M70" s="81"/>
    </row>
    <row r="71" spans="11:13" ht="15.75" customHeight="1" x14ac:dyDescent="0.2">
      <c r="K71" s="80"/>
      <c r="L71" s="80"/>
      <c r="M71" s="81"/>
    </row>
    <row r="72" spans="11:13" ht="15.75" customHeight="1" x14ac:dyDescent="0.2">
      <c r="K72" s="80"/>
      <c r="L72" s="80"/>
      <c r="M72" s="81"/>
    </row>
    <row r="73" spans="11:13" ht="15.75" customHeight="1" x14ac:dyDescent="0.2">
      <c r="K73" s="80"/>
      <c r="L73" s="80"/>
      <c r="M73" s="81"/>
    </row>
    <row r="74" spans="11:13" ht="15.75" customHeight="1" x14ac:dyDescent="0.2">
      <c r="K74" s="80"/>
      <c r="L74" s="80"/>
      <c r="M74" s="81"/>
    </row>
    <row r="75" spans="11:13" ht="15.75" customHeight="1" x14ac:dyDescent="0.2">
      <c r="K75" s="80"/>
      <c r="L75" s="80"/>
      <c r="M75" s="81"/>
    </row>
    <row r="76" spans="11:13" ht="15.75" customHeight="1" x14ac:dyDescent="0.2">
      <c r="K76" s="80"/>
      <c r="L76" s="80"/>
      <c r="M76" s="81"/>
    </row>
    <row r="77" spans="11:13" ht="15.75" customHeight="1" x14ac:dyDescent="0.2">
      <c r="K77" s="80"/>
      <c r="L77" s="80"/>
      <c r="M77" s="81"/>
    </row>
    <row r="78" spans="11:13" ht="15.75" customHeight="1" x14ac:dyDescent="0.2">
      <c r="K78" s="80"/>
      <c r="L78" s="80"/>
      <c r="M78" s="81"/>
    </row>
    <row r="79" spans="11:13" ht="15.75" customHeight="1" x14ac:dyDescent="0.2">
      <c r="K79" s="80"/>
      <c r="L79" s="80"/>
      <c r="M79" s="81"/>
    </row>
    <row r="80" spans="11:13" ht="15.75" customHeight="1" x14ac:dyDescent="0.2">
      <c r="K80" s="80"/>
      <c r="L80" s="80"/>
      <c r="M80" s="81"/>
    </row>
    <row r="81" spans="11:13" ht="15.75" customHeight="1" x14ac:dyDescent="0.2">
      <c r="K81" s="80"/>
      <c r="L81" s="80"/>
      <c r="M81" s="81"/>
    </row>
    <row r="82" spans="11:13" ht="15.75" customHeight="1" x14ac:dyDescent="0.2">
      <c r="K82" s="80"/>
      <c r="L82" s="80"/>
      <c r="M82" s="81"/>
    </row>
    <row r="83" spans="11:13" ht="15.75" customHeight="1" x14ac:dyDescent="0.2">
      <c r="K83" s="80"/>
      <c r="L83" s="80"/>
      <c r="M83" s="81"/>
    </row>
    <row r="84" spans="11:13" ht="15.75" customHeight="1" x14ac:dyDescent="0.2">
      <c r="K84" s="80"/>
      <c r="L84" s="80"/>
      <c r="M84" s="81"/>
    </row>
    <row r="85" spans="11:13" ht="15.75" customHeight="1" x14ac:dyDescent="0.2">
      <c r="K85" s="80"/>
      <c r="L85" s="80"/>
      <c r="M85" s="81"/>
    </row>
    <row r="86" spans="11:13" ht="15.75" customHeight="1" x14ac:dyDescent="0.2">
      <c r="K86" s="80"/>
      <c r="L86" s="80"/>
      <c r="M86" s="81"/>
    </row>
    <row r="87" spans="11:13" ht="15.75" customHeight="1" x14ac:dyDescent="0.2">
      <c r="K87" s="80"/>
      <c r="L87" s="80"/>
      <c r="M87" s="81"/>
    </row>
    <row r="88" spans="11:13" ht="15.75" customHeight="1" x14ac:dyDescent="0.2">
      <c r="K88" s="80"/>
      <c r="L88" s="80"/>
      <c r="M88" s="81"/>
    </row>
    <row r="89" spans="11:13" ht="15.75" customHeight="1" x14ac:dyDescent="0.2">
      <c r="K89" s="80"/>
      <c r="L89" s="80"/>
      <c r="M89" s="81"/>
    </row>
    <row r="90" spans="11:13" ht="15.75" customHeight="1" x14ac:dyDescent="0.2">
      <c r="K90" s="80"/>
      <c r="L90" s="80"/>
      <c r="M90" s="81"/>
    </row>
    <row r="91" spans="11:13" ht="15.75" customHeight="1" x14ac:dyDescent="0.2">
      <c r="K91" s="80"/>
      <c r="L91" s="80"/>
      <c r="M91" s="81"/>
    </row>
    <row r="92" spans="11:13" ht="15.75" customHeight="1" x14ac:dyDescent="0.2">
      <c r="K92" s="80"/>
      <c r="L92" s="80"/>
      <c r="M92" s="81"/>
    </row>
    <row r="93" spans="11:13" ht="15.75" customHeight="1" x14ac:dyDescent="0.2">
      <c r="K93" s="80"/>
      <c r="L93" s="80"/>
      <c r="M93" s="81"/>
    </row>
    <row r="94" spans="11:13" ht="15.75" customHeight="1" x14ac:dyDescent="0.2">
      <c r="K94" s="80"/>
      <c r="L94" s="80"/>
      <c r="M94" s="81"/>
    </row>
    <row r="95" spans="11:13" ht="15.75" customHeight="1" x14ac:dyDescent="0.2">
      <c r="K95" s="80"/>
      <c r="L95" s="80"/>
      <c r="M95" s="81"/>
    </row>
    <row r="96" spans="11:13" ht="15.75" customHeight="1" x14ac:dyDescent="0.2">
      <c r="K96" s="80"/>
      <c r="L96" s="80"/>
      <c r="M96" s="81"/>
    </row>
    <row r="97" spans="11:13" ht="15.75" customHeight="1" x14ac:dyDescent="0.2">
      <c r="K97" s="80"/>
      <c r="L97" s="80"/>
      <c r="M97" s="81"/>
    </row>
    <row r="98" spans="11:13" ht="15.75" customHeight="1" x14ac:dyDescent="0.2">
      <c r="K98" s="80"/>
      <c r="L98" s="80"/>
      <c r="M98" s="81"/>
    </row>
    <row r="99" spans="11:13" ht="15.75" customHeight="1" x14ac:dyDescent="0.2">
      <c r="K99" s="80"/>
      <c r="L99" s="80"/>
      <c r="M99" s="81"/>
    </row>
    <row r="100" spans="11:13" ht="15.75" customHeight="1" x14ac:dyDescent="0.2">
      <c r="K100" s="80"/>
      <c r="L100" s="80"/>
      <c r="M100" s="81"/>
    </row>
    <row r="101" spans="11:13" ht="15.75" customHeight="1" x14ac:dyDescent="0.2">
      <c r="K101" s="80"/>
      <c r="L101" s="80"/>
      <c r="M101" s="81"/>
    </row>
    <row r="102" spans="11:13" ht="15.75" customHeight="1" x14ac:dyDescent="0.2">
      <c r="K102" s="80"/>
      <c r="L102" s="80"/>
      <c r="M102" s="81"/>
    </row>
    <row r="103" spans="11:13" ht="15.75" customHeight="1" x14ac:dyDescent="0.2">
      <c r="K103" s="80"/>
      <c r="L103" s="80"/>
      <c r="M103" s="81"/>
    </row>
    <row r="104" spans="11:13" ht="15.75" customHeight="1" x14ac:dyDescent="0.2">
      <c r="L104" s="80"/>
      <c r="M104" s="81"/>
    </row>
    <row r="105" spans="11:13" ht="15.75" customHeight="1" x14ac:dyDescent="0.2">
      <c r="L105" s="80"/>
      <c r="M105" s="81"/>
    </row>
    <row r="106" spans="11:13" ht="15.75" customHeight="1" x14ac:dyDescent="0.2">
      <c r="L106" s="80"/>
      <c r="M106" s="81"/>
    </row>
    <row r="107" spans="11:13" ht="15.75" customHeight="1" x14ac:dyDescent="0.2">
      <c r="L107" s="80"/>
      <c r="M107" s="81"/>
    </row>
    <row r="108" spans="11:13" ht="15.75" customHeight="1" x14ac:dyDescent="0.2">
      <c r="L108" s="80"/>
      <c r="M108" s="81"/>
    </row>
    <row r="109" spans="11:13" ht="15.75" customHeight="1" x14ac:dyDescent="0.2">
      <c r="L109" s="80"/>
      <c r="M109" s="81"/>
    </row>
    <row r="110" spans="11:13" ht="15.75" customHeight="1" x14ac:dyDescent="0.2">
      <c r="L110" s="80"/>
      <c r="M110" s="81"/>
    </row>
    <row r="111" spans="11:13" ht="15.75" customHeight="1" x14ac:dyDescent="0.2">
      <c r="L111" s="80"/>
    </row>
    <row r="112" spans="11:13" ht="15.75" customHeight="1" x14ac:dyDescent="0.2">
      <c r="L112" s="80"/>
    </row>
    <row r="113" spans="12:12" ht="15.75" customHeight="1" x14ac:dyDescent="0.2">
      <c r="L113" s="80"/>
    </row>
    <row r="114" spans="12:12" ht="15.75" customHeight="1" x14ac:dyDescent="0.2">
      <c r="L114" s="80"/>
    </row>
    <row r="115" spans="12:12" ht="15.75" customHeight="1" x14ac:dyDescent="0.2">
      <c r="L115" s="80"/>
    </row>
    <row r="116" spans="12:12" ht="15.75" customHeight="1" x14ac:dyDescent="0.2">
      <c r="L116" s="80"/>
    </row>
    <row r="117" spans="12:12" ht="15.75" customHeight="1" x14ac:dyDescent="0.2">
      <c r="L117" s="80"/>
    </row>
    <row r="118" spans="12:12" ht="15.75" customHeight="1" x14ac:dyDescent="0.2">
      <c r="L118" s="80"/>
    </row>
    <row r="119" spans="12:12" ht="15.75" customHeight="1" x14ac:dyDescent="0.2">
      <c r="L119" s="80"/>
    </row>
    <row r="120" spans="12:12" ht="15.75" customHeight="1" x14ac:dyDescent="0.2">
      <c r="L120" s="80"/>
    </row>
    <row r="121" spans="12:12" ht="15.75" customHeight="1" x14ac:dyDescent="0.2">
      <c r="L121" s="80"/>
    </row>
    <row r="122" spans="12:12" ht="15.75" customHeight="1" x14ac:dyDescent="0.2">
      <c r="L122" s="80"/>
    </row>
    <row r="123" spans="12:12" ht="15.75" customHeight="1" x14ac:dyDescent="0.2">
      <c r="L123" s="80"/>
    </row>
    <row r="124" spans="12:12" ht="15.75" customHeight="1" x14ac:dyDescent="0.2">
      <c r="L124" s="80"/>
    </row>
    <row r="125" spans="12:12" ht="15.75" customHeight="1" x14ac:dyDescent="0.2">
      <c r="L125" s="80"/>
    </row>
    <row r="126" spans="12:12" ht="15.75" customHeight="1" x14ac:dyDescent="0.2">
      <c r="L126" s="80"/>
    </row>
    <row r="127" spans="12:12" ht="15.75" customHeight="1" x14ac:dyDescent="0.2">
      <c r="L127" s="80"/>
    </row>
    <row r="128" spans="12:12" ht="15.75" customHeight="1" x14ac:dyDescent="0.2">
      <c r="L128" s="80"/>
    </row>
    <row r="129" spans="12:12" ht="15.75" customHeight="1" x14ac:dyDescent="0.2">
      <c r="L129" s="80"/>
    </row>
    <row r="130" spans="12:12" ht="15.75" customHeight="1" x14ac:dyDescent="0.2">
      <c r="L130" s="80"/>
    </row>
    <row r="131" spans="12:12" ht="15.75" customHeight="1" x14ac:dyDescent="0.2">
      <c r="L131" s="80"/>
    </row>
    <row r="132" spans="12:12" ht="15.75" customHeight="1" x14ac:dyDescent="0.2">
      <c r="L132" s="80"/>
    </row>
    <row r="133" spans="12:12" ht="15.75" customHeight="1" x14ac:dyDescent="0.2">
      <c r="L133" s="80"/>
    </row>
    <row r="134" spans="12:12" ht="15.75" customHeight="1" x14ac:dyDescent="0.2">
      <c r="L134" s="80"/>
    </row>
    <row r="135" spans="12:12" ht="15.75" customHeight="1" x14ac:dyDescent="0.2">
      <c r="L135" s="80"/>
    </row>
    <row r="136" spans="12:12" ht="15.75" customHeight="1" x14ac:dyDescent="0.2">
      <c r="L136" s="80"/>
    </row>
    <row r="137" spans="12:12" ht="15.75" customHeight="1" x14ac:dyDescent="0.2">
      <c r="L137" s="80"/>
    </row>
    <row r="138" spans="12:12" ht="15.75" customHeight="1" x14ac:dyDescent="0.2">
      <c r="L138" s="80"/>
    </row>
    <row r="139" spans="12:12" ht="15.75" customHeight="1" x14ac:dyDescent="0.2">
      <c r="L139" s="80"/>
    </row>
    <row r="140" spans="12:12" ht="15.75" customHeight="1" x14ac:dyDescent="0.2">
      <c r="L140" s="80"/>
    </row>
    <row r="141" spans="12:12" ht="15.75" customHeight="1" x14ac:dyDescent="0.2">
      <c r="L141" s="80"/>
    </row>
    <row r="142" spans="12:12" ht="15.75" customHeight="1" x14ac:dyDescent="0.2">
      <c r="L142" s="80"/>
    </row>
    <row r="143" spans="12:12" ht="15.75" customHeight="1" x14ac:dyDescent="0.2">
      <c r="L143" s="80"/>
    </row>
    <row r="144" spans="12:12" ht="15.75" customHeight="1" x14ac:dyDescent="0.2">
      <c r="L144" s="80"/>
    </row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</sheetData>
  <mergeCells count="4">
    <mergeCell ref="N34:N36"/>
    <mergeCell ref="N42:N43"/>
    <mergeCell ref="N32:N33"/>
    <mergeCell ref="N55:N56"/>
  </mergeCells>
  <pageMargins left="0.19685039370078741" right="0.19685039370078741" top="0.39370078740157483" bottom="0.19685039370078741" header="0.31496062992125984" footer="0.19685039370078741"/>
  <pageSetup paperSize="9" scale="90" orientation="landscape" horizontalDpi="4294967295" verticalDpi="4294967295" r:id="rId1"/>
  <rowBreaks count="1" manualBreakCount="1">
    <brk id="26" min="1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51"/>
  <sheetViews>
    <sheetView topLeftCell="B1" workbookViewId="0">
      <selection activeCell="J22" sqref="J22"/>
    </sheetView>
  </sheetViews>
  <sheetFormatPr defaultRowHeight="12.75" x14ac:dyDescent="0.2"/>
  <cols>
    <col min="1" max="1" width="9.140625" style="25"/>
    <col min="2" max="2" width="6.7109375" style="25" customWidth="1"/>
    <col min="3" max="3" width="40.7109375" style="25" customWidth="1"/>
    <col min="4" max="4" width="25.7109375" style="25" customWidth="1"/>
    <col min="5" max="5" width="10.7109375" style="27" customWidth="1"/>
    <col min="6" max="7" width="10.7109375" style="25" customWidth="1"/>
    <col min="8" max="8" width="12.7109375" style="28" customWidth="1"/>
    <col min="9" max="16384" width="9.140625" style="25"/>
  </cols>
  <sheetData>
    <row r="2" spans="2:6" ht="15.75" customHeight="1" x14ac:dyDescent="0.2">
      <c r="C2" s="26" t="s">
        <v>57</v>
      </c>
    </row>
    <row r="3" spans="2:6" ht="15.75" customHeight="1" x14ac:dyDescent="0.2">
      <c r="C3" s="26"/>
    </row>
    <row r="4" spans="2:6" ht="15.75" customHeight="1" x14ac:dyDescent="0.2">
      <c r="C4" s="26" t="s">
        <v>58</v>
      </c>
    </row>
    <row r="5" spans="2:6" ht="15.75" customHeight="1" x14ac:dyDescent="0.2">
      <c r="C5" s="26"/>
    </row>
    <row r="6" spans="2:6" ht="15.75" customHeight="1" x14ac:dyDescent="0.2">
      <c r="C6" s="26" t="s">
        <v>59</v>
      </c>
    </row>
    <row r="8" spans="2:6" ht="15.75" customHeight="1" x14ac:dyDescent="0.2">
      <c r="B8" s="26" t="s">
        <v>60</v>
      </c>
      <c r="C8" s="26" t="s">
        <v>61</v>
      </c>
    </row>
    <row r="10" spans="2:6" ht="15.75" customHeight="1" x14ac:dyDescent="0.2">
      <c r="B10" s="29" t="s">
        <v>62</v>
      </c>
      <c r="C10" s="29" t="s">
        <v>63</v>
      </c>
      <c r="D10" s="29" t="s">
        <v>64</v>
      </c>
      <c r="E10" s="30" t="s">
        <v>65</v>
      </c>
      <c r="F10" s="30" t="s">
        <v>66</v>
      </c>
    </row>
    <row r="11" spans="2:6" ht="15.75" customHeight="1" x14ac:dyDescent="0.2">
      <c r="B11" s="31"/>
      <c r="C11" s="31"/>
      <c r="D11" s="31"/>
      <c r="E11" s="32"/>
      <c r="F11" s="30" t="s">
        <v>56</v>
      </c>
    </row>
    <row r="12" spans="2:6" ht="15.75" customHeight="1" x14ac:dyDescent="0.2">
      <c r="B12" s="33"/>
      <c r="C12" s="31" t="s">
        <v>67</v>
      </c>
      <c r="D12" s="33"/>
      <c r="E12" s="34"/>
      <c r="F12" s="33"/>
    </row>
    <row r="13" spans="2:6" ht="15.75" customHeight="1" x14ac:dyDescent="0.2">
      <c r="B13" s="33"/>
      <c r="C13" s="31"/>
      <c r="D13" s="33"/>
      <c r="E13" s="34"/>
      <c r="F13" s="33"/>
    </row>
    <row r="14" spans="2:6" ht="15.75" customHeight="1" x14ac:dyDescent="0.2">
      <c r="B14" s="34">
        <v>1</v>
      </c>
      <c r="C14" s="35" t="s">
        <v>68</v>
      </c>
      <c r="D14" s="35" t="s">
        <v>69</v>
      </c>
      <c r="E14" s="36">
        <v>42005</v>
      </c>
      <c r="F14" s="37">
        <v>61000</v>
      </c>
    </row>
    <row r="15" spans="2:6" ht="15.75" customHeight="1" x14ac:dyDescent="0.2">
      <c r="B15" s="34">
        <v>2</v>
      </c>
      <c r="C15" s="35" t="s">
        <v>70</v>
      </c>
      <c r="D15" s="35" t="s">
        <v>71</v>
      </c>
      <c r="E15" s="36">
        <v>42278</v>
      </c>
      <c r="F15" s="37">
        <v>5135</v>
      </c>
    </row>
    <row r="16" spans="2:6" ht="15.75" customHeight="1" x14ac:dyDescent="0.2">
      <c r="B16" s="34">
        <v>3</v>
      </c>
      <c r="C16" s="35" t="s">
        <v>72</v>
      </c>
      <c r="D16" s="35" t="s">
        <v>73</v>
      </c>
      <c r="E16" s="36">
        <v>42036</v>
      </c>
      <c r="F16" s="37">
        <v>57155</v>
      </c>
    </row>
    <row r="17" spans="2:8" ht="15.75" customHeight="1" x14ac:dyDescent="0.2">
      <c r="B17" s="34">
        <v>4</v>
      </c>
      <c r="C17" s="35" t="s">
        <v>74</v>
      </c>
      <c r="D17" s="35" t="s">
        <v>75</v>
      </c>
      <c r="E17" s="36">
        <v>42156</v>
      </c>
      <c r="F17" s="37">
        <v>5328</v>
      </c>
    </row>
    <row r="18" spans="2:8" ht="15.75" customHeight="1" x14ac:dyDescent="0.2">
      <c r="B18" s="34">
        <v>5</v>
      </c>
      <c r="C18" s="35" t="s">
        <v>76</v>
      </c>
      <c r="D18" s="35" t="s">
        <v>77</v>
      </c>
      <c r="E18" s="36">
        <v>42156</v>
      </c>
      <c r="F18" s="37">
        <v>25304</v>
      </c>
    </row>
    <row r="19" spans="2:8" ht="15.75" customHeight="1" x14ac:dyDescent="0.2">
      <c r="B19" s="34">
        <v>6</v>
      </c>
      <c r="C19" s="35" t="s">
        <v>78</v>
      </c>
      <c r="D19" s="35" t="s">
        <v>79</v>
      </c>
      <c r="E19" s="36">
        <v>42186</v>
      </c>
      <c r="F19" s="37">
        <v>17050</v>
      </c>
    </row>
    <row r="20" spans="2:8" ht="15.75" customHeight="1" x14ac:dyDescent="0.2">
      <c r="B20" s="34">
        <v>7</v>
      </c>
      <c r="C20" s="35" t="s">
        <v>80</v>
      </c>
      <c r="D20" s="35" t="s">
        <v>81</v>
      </c>
      <c r="E20" s="36">
        <v>42125</v>
      </c>
      <c r="F20" s="37">
        <v>11800</v>
      </c>
    </row>
    <row r="21" spans="2:8" ht="15.75" customHeight="1" x14ac:dyDescent="0.2">
      <c r="B21" s="34">
        <v>8</v>
      </c>
      <c r="C21" s="35" t="s">
        <v>82</v>
      </c>
      <c r="D21" s="35" t="s">
        <v>83</v>
      </c>
      <c r="E21" s="36">
        <v>42248</v>
      </c>
      <c r="F21" s="37">
        <v>6450</v>
      </c>
    </row>
    <row r="22" spans="2:8" ht="15.75" customHeight="1" x14ac:dyDescent="0.2">
      <c r="B22" s="34"/>
      <c r="C22" s="35"/>
      <c r="D22" s="35"/>
      <c r="E22" s="30" t="s">
        <v>84</v>
      </c>
      <c r="F22" s="38">
        <v>189222</v>
      </c>
    </row>
    <row r="25" spans="2:8" ht="15.75" customHeight="1" x14ac:dyDescent="0.2">
      <c r="B25" s="39" t="s">
        <v>85</v>
      </c>
      <c r="C25" s="26" t="s">
        <v>86</v>
      </c>
    </row>
    <row r="27" spans="2:8" ht="15.75" customHeight="1" x14ac:dyDescent="0.2">
      <c r="B27" s="40" t="s">
        <v>87</v>
      </c>
      <c r="C27" s="41" t="s">
        <v>63</v>
      </c>
      <c r="D27" s="41" t="s">
        <v>64</v>
      </c>
      <c r="E27" s="42" t="s">
        <v>65</v>
      </c>
      <c r="F27" s="43" t="s">
        <v>66</v>
      </c>
      <c r="G27" s="43" t="s">
        <v>88</v>
      </c>
      <c r="H27" s="44" t="s">
        <v>89</v>
      </c>
    </row>
    <row r="28" spans="2:8" ht="15.75" customHeight="1" x14ac:dyDescent="0.2">
      <c r="B28" s="45"/>
      <c r="C28" s="46"/>
      <c r="D28" s="46"/>
      <c r="E28" s="47"/>
      <c r="F28" s="48" t="s">
        <v>56</v>
      </c>
      <c r="G28" s="49"/>
      <c r="H28" s="50"/>
    </row>
    <row r="29" spans="2:8" ht="15.75" customHeight="1" x14ac:dyDescent="0.2">
      <c r="B29" s="51"/>
      <c r="C29" s="52" t="s">
        <v>90</v>
      </c>
      <c r="D29" s="52"/>
      <c r="E29" s="53"/>
      <c r="F29" s="54"/>
      <c r="G29" s="54"/>
      <c r="H29" s="55"/>
    </row>
    <row r="30" spans="2:8" ht="15.75" customHeight="1" x14ac:dyDescent="0.2">
      <c r="B30" s="56"/>
      <c r="C30" s="57"/>
      <c r="D30" s="57"/>
      <c r="E30" s="58"/>
      <c r="F30" s="59"/>
      <c r="G30" s="59"/>
      <c r="H30" s="60"/>
    </row>
    <row r="31" spans="2:8" ht="15.75" customHeight="1" x14ac:dyDescent="0.2">
      <c r="B31" s="61">
        <v>1</v>
      </c>
      <c r="C31" s="62" t="s">
        <v>91</v>
      </c>
      <c r="D31" s="62" t="s">
        <v>92</v>
      </c>
      <c r="E31" s="63">
        <v>1</v>
      </c>
      <c r="F31" s="64">
        <v>339258.3</v>
      </c>
      <c r="G31" s="65" t="s">
        <v>93</v>
      </c>
      <c r="H31" s="66">
        <v>42024</v>
      </c>
    </row>
    <row r="32" spans="2:8" ht="15.75" customHeight="1" x14ac:dyDescent="0.2">
      <c r="B32" s="61">
        <v>2</v>
      </c>
      <c r="C32" s="62" t="s">
        <v>94</v>
      </c>
      <c r="D32" s="62" t="s">
        <v>95</v>
      </c>
      <c r="E32" s="63">
        <v>2</v>
      </c>
      <c r="F32" s="64">
        <v>199675</v>
      </c>
      <c r="G32" s="65" t="s">
        <v>93</v>
      </c>
      <c r="H32" s="66">
        <v>42142</v>
      </c>
    </row>
    <row r="33" spans="2:8" ht="15.75" customHeight="1" x14ac:dyDescent="0.2">
      <c r="B33" s="61">
        <v>3</v>
      </c>
      <c r="C33" s="62" t="s">
        <v>96</v>
      </c>
      <c r="D33" s="62" t="s">
        <v>97</v>
      </c>
      <c r="E33" s="63">
        <v>3</v>
      </c>
      <c r="F33" s="64">
        <v>241600</v>
      </c>
      <c r="G33" s="65" t="s">
        <v>93</v>
      </c>
      <c r="H33" s="66">
        <v>42163</v>
      </c>
    </row>
    <row r="34" spans="2:8" ht="15.75" customHeight="1" x14ac:dyDescent="0.2">
      <c r="B34" s="61">
        <v>3</v>
      </c>
      <c r="C34" s="62" t="s">
        <v>98</v>
      </c>
      <c r="D34" s="62" t="s">
        <v>99</v>
      </c>
      <c r="E34" s="63">
        <v>4</v>
      </c>
      <c r="F34" s="64">
        <v>422827</v>
      </c>
      <c r="G34" s="65" t="s">
        <v>100</v>
      </c>
      <c r="H34" s="66">
        <v>42242</v>
      </c>
    </row>
    <row r="35" spans="2:8" ht="15.75" customHeight="1" x14ac:dyDescent="0.2">
      <c r="B35" s="61">
        <v>4</v>
      </c>
      <c r="C35" s="62" t="s">
        <v>101</v>
      </c>
      <c r="D35" s="62" t="s">
        <v>95</v>
      </c>
      <c r="E35" s="63">
        <v>5</v>
      </c>
      <c r="F35" s="64">
        <v>188775</v>
      </c>
      <c r="G35" s="65" t="s">
        <v>93</v>
      </c>
      <c r="H35" s="66">
        <v>42271</v>
      </c>
    </row>
    <row r="36" spans="2:8" ht="15.75" customHeight="1" x14ac:dyDescent="0.2">
      <c r="B36" s="67"/>
      <c r="C36" s="68"/>
      <c r="D36" s="68"/>
      <c r="E36" s="69" t="s">
        <v>84</v>
      </c>
      <c r="F36" s="70">
        <f>SUM(F31:F35)</f>
        <v>1392135.3</v>
      </c>
      <c r="G36" s="71"/>
      <c r="H36" s="72"/>
    </row>
    <row r="39" spans="2:8" ht="15.75" customHeight="1" x14ac:dyDescent="0.2">
      <c r="B39" s="73"/>
      <c r="C39" s="73"/>
      <c r="D39" s="73"/>
      <c r="E39" s="74"/>
      <c r="F39" s="75"/>
    </row>
    <row r="40" spans="2:8" ht="15.75" customHeight="1" x14ac:dyDescent="0.2">
      <c r="E40" s="25"/>
      <c r="H40" s="25"/>
    </row>
    <row r="41" spans="2:8" ht="15.75" customHeight="1" x14ac:dyDescent="0.2">
      <c r="E41" s="25"/>
      <c r="H41" s="25"/>
    </row>
    <row r="42" spans="2:8" ht="15.75" customHeight="1" x14ac:dyDescent="0.2">
      <c r="E42" s="25"/>
      <c r="H42" s="25"/>
    </row>
    <row r="43" spans="2:8" ht="15.75" customHeight="1" x14ac:dyDescent="0.2">
      <c r="E43" s="25"/>
      <c r="H43" s="25"/>
    </row>
    <row r="44" spans="2:8" ht="15.75" customHeight="1" x14ac:dyDescent="0.2">
      <c r="E44" s="25"/>
      <c r="H44" s="25"/>
    </row>
    <row r="45" spans="2:8" ht="15.75" customHeight="1" x14ac:dyDescent="0.2">
      <c r="E45" s="25"/>
      <c r="H45" s="25"/>
    </row>
    <row r="46" spans="2:8" ht="15.75" customHeight="1" x14ac:dyDescent="0.2">
      <c r="E46" s="25"/>
      <c r="H46" s="25"/>
    </row>
    <row r="47" spans="2:8" ht="15.75" customHeight="1" x14ac:dyDescent="0.2">
      <c r="E47" s="25"/>
      <c r="H47" s="25"/>
    </row>
    <row r="48" spans="2:8" ht="15.75" customHeight="1" x14ac:dyDescent="0.2">
      <c r="E48" s="25"/>
      <c r="H48" s="25"/>
    </row>
    <row r="49" spans="3:8" ht="15.75" customHeight="1" x14ac:dyDescent="0.2">
      <c r="E49" s="25"/>
      <c r="H49" s="25"/>
    </row>
    <row r="50" spans="3:8" ht="15.75" customHeight="1" x14ac:dyDescent="0.2">
      <c r="E50" s="25"/>
      <c r="H50" s="25"/>
    </row>
    <row r="51" spans="3:8" ht="15.75" customHeight="1" x14ac:dyDescent="0.2">
      <c r="C51" s="76"/>
      <c r="H51" s="25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10</vt:i4>
      </vt:variant>
    </vt:vector>
  </HeadingPairs>
  <TitlesOfParts>
    <vt:vector size="13" baseType="lpstr">
      <vt:lpstr>Threshold</vt:lpstr>
      <vt:lpstr>Goods and Consultants</vt:lpstr>
      <vt:lpstr>Sheet3</vt:lpstr>
      <vt:lpstr>Threshold!_Hlk387328877</vt:lpstr>
      <vt:lpstr>Threshold!OLE_LINK12</vt:lpstr>
      <vt:lpstr>Threshold!OLE_LINK13</vt:lpstr>
      <vt:lpstr>Threshold!OLE_LINK15</vt:lpstr>
      <vt:lpstr>Threshold!OLE_LINK16</vt:lpstr>
      <vt:lpstr>Threshold!OLE_LINK18</vt:lpstr>
      <vt:lpstr>Threshold!OLE_LINK5</vt:lpstr>
      <vt:lpstr>Threshold!OLE_LINK6</vt:lpstr>
      <vt:lpstr>'Goods and Consultants'!Print_Area</vt:lpstr>
      <vt:lpstr>Threshold!Print_Area</vt:lpstr>
    </vt:vector>
  </TitlesOfParts>
  <Company>MOF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George Tasra</dc:creator>
  <cp:lastModifiedBy>Jurgita Campbell</cp:lastModifiedBy>
  <cp:lastPrinted>2017-02-06T04:03:16Z</cp:lastPrinted>
  <dcterms:created xsi:type="dcterms:W3CDTF">2016-01-23T04:22:32Z</dcterms:created>
  <dcterms:modified xsi:type="dcterms:W3CDTF">2017-03-14T14:39:48Z</dcterms:modified>
</cp:coreProperties>
</file>